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hidden" name="$$$$" sheetId="2" r:id="rId5"/>
    <sheet state="hidden" name="COMPONENTE UNO" sheetId="3" r:id="rId6"/>
    <sheet state="hidden" name="COMPONENTE DOS" sheetId="4" r:id="rId7"/>
    <sheet state="hidden" name="COMPONENTE TRES" sheetId="5" r:id="rId8"/>
    <sheet state="hidden" name="COMPONENTE CUATRO" sheetId="6" r:id="rId9"/>
    <sheet state="hidden" name="COMPONENTE CINCO" sheetId="7" r:id="rId10"/>
    <sheet state="hidden" name="COMPONENTE SEIS" sheetId="8" r:id="rId11"/>
    <sheet state="visible" name="INDICADORES ESTRATÉGICOS" sheetId="9" r:id="rId12"/>
    <sheet state="visible" name="Anexo 1. EJES" sheetId="10" r:id="rId13"/>
  </sheets>
  <definedNames/>
  <calcPr/>
  <extLst>
    <ext uri="GoogleSheetsCustomDataVersion2">
      <go:sheetsCustomData xmlns:go="http://customooxmlschemas.google.com/" r:id="rId14" roundtripDataChecksum="W1wQ2pJcMTVciA0APl8KvE7F4i42v8Kqkc3MqUj8Db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6">
      <text>
        <t xml:space="preserve">======
ID#AAABthF-cY0
Cherry    (2025-10-24 20:54:15)
Pregunta de apoyo para llenar el campo: ¿Qué resultado concreto se espera lograr?</t>
      </text>
    </comment>
    <comment authorId="0" ref="B12">
      <text>
        <t xml:space="preserve">======
ID#AAABthF-cYw
Cherry    (2025-10-24 20:54:15)
Pregunta de apoyo para llenar el campo: ¿Cuál es la contribución a nivel municipal o eje rector?</t>
      </text>
    </comment>
    <comment authorId="0" ref="K78">
      <text>
        <t xml:space="preserve">======
ID#AAABthF-cYs
Cherry    (2025-05-12 17:01:02)
Pregunta de confirmación para el COMPONENTE: ¿Si se entregan los componentes y se cumplen los supuestos respectivos, entonces se alcanza el propósito?</t>
      </text>
    </comment>
    <comment authorId="0" ref="K12">
      <text>
        <t xml:space="preserve">======
ID#AAABthF-cZE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F12">
      <text>
        <t xml:space="preserve">======
ID#AAABthF-cZY
Cherry    (2025-05-12 17:01:02)
Indicar si es por cantidad o porcentaje.</t>
      </text>
    </comment>
    <comment authorId="0" ref="I12">
      <text>
        <t xml:space="preserve">======
ID#AAABthF-cZI
Cherry    (2025-05-12 17:01:02)
Indicar porcentaje o cantidad de cierre.</t>
      </text>
    </comment>
    <comment authorId="0" ref="H12">
      <text>
        <t xml:space="preserve">======
ID#AAABthF-cYo
Cherry    (2025-05-12 17:01:02)
Indicar porcentaje o cantidad inicial.</t>
      </text>
    </comment>
    <comment authorId="0" ref="D12">
      <text>
        <t xml:space="preserve">======
ID#AAABthF-cZQ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J12">
      <text>
        <t xml:space="preserve">======
ID#AAABthF-cZA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h71a2imwW6CYcM/S2cf4mvZN6p6g=="/>
    </ext>
  </extLst>
</comments>
</file>

<file path=xl/sharedStrings.xml><?xml version="1.0" encoding="utf-8"?>
<sst xmlns="http://schemas.openxmlformats.org/spreadsheetml/2006/main" count="643" uniqueCount="436">
  <si>
    <t>PROGRAMA OPERATIVO ANUAL (POA) / MATRIZ DE INDICADORES DE RESULTADOS (MIR)</t>
  </si>
  <si>
    <t>EJE</t>
  </si>
  <si>
    <t>1. Gobierno Inteligente y Estado de Derecho</t>
  </si>
  <si>
    <t>UNIDAD ADMINISTRATIVA QUE ELABORA</t>
  </si>
  <si>
    <t>Organo Interno de Control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</si>
  <si>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</si>
  <si>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</si>
  <si>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</si>
  <si>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</si>
  <si>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</si>
  <si>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</si>
  <si>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</si>
  <si>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</si>
  <si>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</si>
  <si>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</si>
  <si>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</si>
  <si>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</si>
  <si>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</si>
  <si>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</si>
  <si>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</si>
  <si>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</si>
  <si>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</si>
  <si>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</si>
  <si>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>CONTRIBUIR A QUE LAS UNIDADES DE LA ADMINISTRACIÓN PÚBLICA MUNICIPAL ACTUEN CON APEGO A LAS NORMAS JURÍDICAS, DE TRANSPARENCIA, LEGALIDAD Y AUSTERIDAD, CON EL FIN DE QUE PROMUEVAN LA ERRADICACIÓN DE LA CORRUPCIÓN MEDIANTE LA IMPLEMENTACIÓN DE MECANISMOS EFICIENTES DE PARTICIPACIÓN CIUDADANA E INNOVACIÓN, IMPULSANDO UN GOBIERNO DE PUERTAS ABIERTAS, ASÍ COMO, LA PUESTA EN MARCHA DE ACCIONES QUE GARANTIZEN LA PAZ, LA SEGURIDAD Y LA GOBERNABILIDAD MUNICIPA</t>
  </si>
  <si>
    <t>NO</t>
  </si>
  <si>
    <t>Porcentaje de programas normativos implementados  del total planeados</t>
  </si>
  <si>
    <t>(Total de programas implementados / Total de programas planeados ) *100</t>
  </si>
  <si>
    <t>Porcentaje</t>
  </si>
  <si>
    <t>Anual</t>
  </si>
  <si>
    <t>INFORMES TRIMESTRALES DE ACTIVIDADES, SIMIREM</t>
  </si>
  <si>
    <t>La Dependencia cuenta con el presupuesto asignado en tiempo y forma</t>
  </si>
  <si>
    <t>PROPÓSITO 1</t>
  </si>
  <si>
    <t>Implementar sistemas de gestión, seguimiento, observación y sanción acordes  los procesos de control interno y fiscalización en cuanto o la mejora regulatoria aplicados a los distintos campos de acción y ejecución de las dependencias gubernamentales, ademas de la actualización de instrumentos normativos sobre el actuar del funcionario para lograr el uso adecuado y eficiente de los recursos públicos en el ejercicio fiscal en curso.</t>
  </si>
  <si>
    <t>Porcentaje de procedimientos ejecutados en tiempo y forma del total marcados por la normatividad</t>
  </si>
  <si>
    <t>(Total de procedimientos realizados / Total de procedimientos marcados por la normatividad) * 100</t>
  </si>
  <si>
    <t>COMPONENTE 1</t>
  </si>
  <si>
    <t>REALIZAR LOS PROCESOS DE AUDITORIOA EN TEMAS DE Fiscalización</t>
  </si>
  <si>
    <t>SI</t>
  </si>
  <si>
    <t>Auditorías internas de supervisión aleatoria realizadas</t>
  </si>
  <si>
    <t>Porcentaje de dictamenes de glosa emitidos en relación a las solicitudes de pago recibidas.</t>
  </si>
  <si>
    <t>Semestral</t>
  </si>
  <si>
    <t>Dictamenes de Glosa emitidos</t>
  </si>
  <si>
    <t>ACTIVIDAD 1.1</t>
  </si>
  <si>
    <t>REALIZAR AUDITORIAS INTERNAS</t>
  </si>
  <si>
    <t>Auditorías financieras internas realizadas</t>
  </si>
  <si>
    <t xml:space="preserve">Auditorias Internas Atendidas contra auditorias  internas programadas y/o solicitadas </t>
  </si>
  <si>
    <t>Trimestral</t>
  </si>
  <si>
    <t>Informes de Auditoría emitidos</t>
  </si>
  <si>
    <t>ACTIVIDAD 1.2</t>
  </si>
  <si>
    <t>REALIZAR ARQUEOS DE FONDO FIJO</t>
  </si>
  <si>
    <t>Arqueos  de Fondo Fijo realizados</t>
  </si>
  <si>
    <t>suma acumulada</t>
  </si>
  <si>
    <t xml:space="preserve">unidad  </t>
  </si>
  <si>
    <t>N/A</t>
  </si>
  <si>
    <t>Resolución de fondos fijos audittados</t>
  </si>
  <si>
    <t>Que las dependencias cuenten con la asignación de un Fondo Fijo.</t>
  </si>
  <si>
    <t>ACTIVIDAD 1.3</t>
  </si>
  <si>
    <t>ATENDER AUDITORIAS EXTERNAS CON RELACIÓN A LA ORDEN DE ORGANOS FISCALIZADORES EXTERNOS</t>
  </si>
  <si>
    <t>Auditorias externas atendidas</t>
  </si>
  <si>
    <t>Auditoria externas atendidas con relación a la orden de Organos Fiscalizadores Externos</t>
  </si>
  <si>
    <t>Informes de Auditoria remitidos por la autoridad competente</t>
  </si>
  <si>
    <t>Plan anuel de auditoria de los Organos Fiscalizadores externos</t>
  </si>
  <si>
    <t>COMPONENTE 2</t>
  </si>
  <si>
    <t>REALIZAR AUDITORIAS A LA OBRA PÚBLICA</t>
  </si>
  <si>
    <t>Auditorías de obra pública realizadas</t>
  </si>
  <si>
    <t>Auditorias realizadas sobre auditorias proyectadas</t>
  </si>
  <si>
    <t>Que todos los proyectos de obras se encuentren contradas</t>
  </si>
  <si>
    <t>ACTIVIDAD 2.1</t>
  </si>
  <si>
    <t>REALIZAR AUDITORIAS DE ACCIONES URBANÍSTICAS</t>
  </si>
  <si>
    <t>Auditorías de acciones urbanisticas realizadas</t>
  </si>
  <si>
    <t>Que la dependencia establezca las lineas de acción para la evaluación sobre el cumplimiento de la normativa juridica aplicable</t>
  </si>
  <si>
    <t>ACTIVIDAD 2.2</t>
  </si>
  <si>
    <t>REALIZAR VERIFICACIONES DE CAMPO SOBRE LA OBRA PÚBLICA CONTRATADA (SUPERVISIÓN)</t>
  </si>
  <si>
    <t>Verficaciones de campo realizadas sobre la obra pública contratadas</t>
  </si>
  <si>
    <t>Reportes de visita de obra emitidos en relación a las obras contratadas que se encuentran en ejecución</t>
  </si>
  <si>
    <t xml:space="preserve">Reportes emitidos </t>
  </si>
  <si>
    <t>Que las obras contratadas se encuentren en ejecución</t>
  </si>
  <si>
    <t>COMPONENTE 3</t>
  </si>
  <si>
    <t>DAR ATENCION Y SEGUIMIENTO A LOS PROCEDIMIENTO DE RESPONSABILIDAD ADMINISTRATIVA CON FORME A LA LEY GENERAL DE RESPONSABILIDADES ADMINISTRATIVAS (Responsabilidades)</t>
  </si>
  <si>
    <t>Efectividad en la atención y seguimiento a los procedimientos de responsabilidad administrativa conforme a la Ley General de Responsabilidades Administrativas</t>
  </si>
  <si>
    <t>Porcentaje de procedimientos concluidos en relación a los expedientes aperturados</t>
  </si>
  <si>
    <t xml:space="preserve">Expedientes concluidos </t>
  </si>
  <si>
    <t>Que la Autoridad Investigadora determine la existencia de probables faltas administrativas por medio un Informe de Presunta responsabiidad Administrativa</t>
  </si>
  <si>
    <t>ACTIVIDAD 3.1</t>
  </si>
  <si>
    <t>Gestionar procedimientos de responsabilidad patrimonial por daños a terceros derivados del funcionamiento irregular del servicio público 
(Responsabilidad Patrimonial)</t>
  </si>
  <si>
    <t xml:space="preserve">Gestion de procedimientos de responsabilidad patrimonial por daños a terceros derivados del funcionamiento irregular del servicio público </t>
  </si>
  <si>
    <t>Porcentaje de procedimientos concluidos en relación con las quejas y reclamaciones presentadas</t>
  </si>
  <si>
    <t>Que exista quejas o reclamaciones por daños a terceros derivados del funcionamiento irregular del servicio público</t>
  </si>
  <si>
    <t>ACTIVIDAD 3.2</t>
  </si>
  <si>
    <t>EVALUAR ANUALMENTE AL PERSONAL MUNICIPAL POR VIA DE SUS DECLARACIONES PATRIMONIALES (Evolución Patrimonial)</t>
  </si>
  <si>
    <t>Personal municipal evaluado anualmente por vía de sus declaraciones patrimoniales y de intereses</t>
  </si>
  <si>
    <t>Porcentaje del personal del que se realizó evaluación de evolución patrimonial y de intereses de manera aleatoria en el año.</t>
  </si>
  <si>
    <t>Informes de verificación de Evolución Patrimonial emitidos</t>
  </si>
  <si>
    <t>Que los funcionarios públicos cumplan con la obligación de a presentación de su declaración patrimonial y de intereses.</t>
  </si>
  <si>
    <t>ACTIVIDAD 3.3</t>
  </si>
  <si>
    <t>GESTIONAR LA RECEPCIÓN DE DELCARACIONES PATRIMONIALES Declaraciones Patrimoniales</t>
  </si>
  <si>
    <t xml:space="preserve">Declaraciones Patrimoniales presentadas  </t>
  </si>
  <si>
    <t>Declaraciones presentadas conforme a la plantilla de nómina pagada.</t>
  </si>
  <si>
    <t>Unidad</t>
  </si>
  <si>
    <t>Acuses de cumplimiento emitidos</t>
  </si>
  <si>
    <t>ACTIVIDAD 3.4</t>
  </si>
  <si>
    <t>Llevar a cabo los procesos de Entrega -Recepción</t>
  </si>
  <si>
    <t>Procesos de Entrega Recepción concluidos</t>
  </si>
  <si>
    <t xml:space="preserve"> Suma Acumulada / Actas de entrega recpeción emitidas en rellación a los movimientos del personal titular de área conforme a lo establecido en la Ley de Entrega Recepción del Estado de Jalisco.</t>
  </si>
  <si>
    <t>Actas de Entrega - Recepción Generadas</t>
  </si>
  <si>
    <t>La existencia de cambio de funcionarios titulares en las distintas dependencias o áreas administrativas.</t>
  </si>
  <si>
    <t>COMPONENTE 4</t>
  </si>
  <si>
    <t xml:space="preserve">Atender las denuncias recibidas (Investigación) </t>
  </si>
  <si>
    <t>Denuncias recibidas y atendidas</t>
  </si>
  <si>
    <t>Porcentaje de denuncias y quejas atendidas</t>
  </si>
  <si>
    <t xml:space="preserve">Acuerdo de Radicación </t>
  </si>
  <si>
    <t xml:space="preserve">Que la ciudadania o servidores públicos denuncien presuntas faltas administrativas </t>
  </si>
  <si>
    <t>ACTIVIDAD 4.1</t>
  </si>
  <si>
    <t>Gestionar los Procedimientos investigación</t>
  </si>
  <si>
    <t>Expedientes concluidos</t>
  </si>
  <si>
    <t>Acuerdo de conclusión y archivo o informe de presunta responsabilidad administrativa</t>
  </si>
  <si>
    <t>elementos insuficientes para la determinación de presuntas faltas administrativas o la existencia de elementos para la determinación de presuntas faltas</t>
  </si>
  <si>
    <t>COMPONENTE 5</t>
  </si>
  <si>
    <t>Realizar la capacitación Transversal de Politicas y Buen Gobierno</t>
  </si>
  <si>
    <t xml:space="preserve">Instrumentos normativos en mejora regulatoria </t>
  </si>
  <si>
    <t>Suma Acumulada</t>
  </si>
  <si>
    <t>Instrumentos normativos aprobados</t>
  </si>
  <si>
    <t>Que la dependencia atienda el cumplimiento a los requerimientos de Ley respecto de las acciones de Fiscalización y rendición de cuentas.</t>
  </si>
  <si>
    <t>ACTIVIDAD 5.1</t>
  </si>
  <si>
    <t>Establecer las bases que permitan consolidar e instrumentar un Sistema Municipal Anticorrupción, alineado con los principios y directrices emanados de los sistemas estatal y nacional.</t>
  </si>
  <si>
    <t>Cursos de Capacitación</t>
  </si>
  <si>
    <t>Capacitaciones realizadas  sobre las capacitaciones planeadas</t>
  </si>
  <si>
    <t>Listas de asistencia y Evidencia Fotográfica</t>
  </si>
  <si>
    <t xml:space="preserve">Participación y asistencia de los funcionarios Públicos </t>
  </si>
  <si>
    <t>ACTIVIDAD 5.2</t>
  </si>
  <si>
    <t>Programas sociales que cuentan con comité de Contraloría Social</t>
  </si>
  <si>
    <t>Porcentaje de Programas Sociales que cuentan con comité ciudadano de contraloría ciudadana</t>
  </si>
  <si>
    <t>Cómites instalados</t>
  </si>
  <si>
    <t>Conforme al articulo 141 del Reglamento de Participación Ciudadana  y Popular para la Gobernanza del Municipio de Puerto Vallarta, se desarrollen Y convoquen la instalación de los Comites.</t>
  </si>
  <si>
    <t>ACTIVIDAD 5.3</t>
  </si>
  <si>
    <t>Avances hacia la implementación de un Sistema Municipal Anticorrupción</t>
  </si>
  <si>
    <t>Porcentaje de avance hacia la implementación de un Sistema Municipal Anticorrupción</t>
  </si>
  <si>
    <t>Minutas de avance donde se contempla el seguimiento e implementación del Sistema</t>
  </si>
  <si>
    <t>COMPONENTE 6</t>
  </si>
  <si>
    <t xml:space="preserve">Fungir como Coordinación y Enlace con Organismos Públicos Descentralizados </t>
  </si>
  <si>
    <t>Creación de Organos Internos de Control a las estructuras de los órganismos descentralizados municipales</t>
  </si>
  <si>
    <t>Organos Internos creados sobre los Organismos Publicos Descentralizados existentes sin areas de control interno</t>
  </si>
  <si>
    <t>Órganos Internos de Control Instalados</t>
  </si>
  <si>
    <t>Que se cuente con el presupuesto operativo y de ejecución administrativa aprobado</t>
  </si>
  <si>
    <t>TOTAL:</t>
  </si>
  <si>
    <t>ECONOMICA</t>
  </si>
  <si>
    <t>PROMEDIO</t>
  </si>
  <si>
    <t>IDEAL</t>
  </si>
  <si>
    <t>Fiscalización</t>
  </si>
  <si>
    <t>Auditoria a la Obra Pública</t>
  </si>
  <si>
    <t>Responsabilidades</t>
  </si>
  <si>
    <t xml:space="preserve">Investigación </t>
  </si>
  <si>
    <t>Capacitación Transversal de Politicas y Buen Gobierno</t>
  </si>
  <si>
    <t xml:space="preserve">Coordinación y Enlace con Organismos Públicos Descentralizados </t>
  </si>
  <si>
    <t>TOTAL OIC</t>
  </si>
  <si>
    <t>#</t>
  </si>
  <si>
    <t>CONCEPTO</t>
  </si>
  <si>
    <t>CLASIFICADOR</t>
  </si>
  <si>
    <t>COSTO UNITARIO</t>
  </si>
  <si>
    <t>CANTIDAD</t>
  </si>
  <si>
    <t>TOTAL COTIZADO 14 DE OCTUBRE</t>
  </si>
  <si>
    <t>AUDITORIA FINANCIERA ECONOMICA</t>
  </si>
  <si>
    <t>AUDITORIA FINANCIERA PROMEDIO</t>
  </si>
  <si>
    <t>AUDITORIA FINANCIERA   IDEAL</t>
  </si>
  <si>
    <t>CAJA DE HOJA TAMAÑO CARTA (10 PAQUETES CON 100 HOJAS CADA PAQUETE)</t>
  </si>
  <si>
    <t>CAJA DE HOJA TAMAÑO OFICIO (1 PAQUETES CON 100 HOJAS CADA PAQUETE)</t>
  </si>
  <si>
    <t>PLUMAS (PAQ 10 PLUMAS) COLOR AZUL</t>
  </si>
  <si>
    <t>PLUMAS (PAQ 10 PLUMAS) COLOR NEGRO</t>
  </si>
  <si>
    <t>PLUMAS (PAQ 10 PLUMAS) COLOR ROJO</t>
  </si>
  <si>
    <t>CLIPS (100)</t>
  </si>
  <si>
    <t>POSTIC (1 PAQ  5 COLORES DE 75 HOJAS CADA COLOR TAMAÑO 3X3CM )</t>
  </si>
  <si>
    <t>POSTIC (1PAQ  10 BLOCKS DE  50 HOJAS CADA BLOCK MINI 12.7 MM)</t>
  </si>
  <si>
    <t>CARPETAS TAMAÑO CARTA (1 PAQ 100)</t>
  </si>
  <si>
    <t>MARCA TEXTO (1 CAJA DE 10)</t>
  </si>
  <si>
    <t>MARCA TEXTO (1 CAJA CON 5 MARCA TEXTO)</t>
  </si>
  <si>
    <t>LAPICES (1 PAQ DE 10 LAPICES)</t>
  </si>
  <si>
    <t>SACAPUNTAS (1 PAQ 4 SACAPUNTAS)</t>
  </si>
  <si>
    <t>CRAYON DE CERA (1 PAQ DE DOS CRAYONES)</t>
  </si>
  <si>
    <t>GRAPAS (1 PAQ 5000 GRAPAS)</t>
  </si>
  <si>
    <t>BORRADORES (1 PAQ 4 BORRADORES)</t>
  </si>
  <si>
    <t xml:space="preserve">ENGRAPADORAS </t>
  </si>
  <si>
    <t>TIJERAS</t>
  </si>
  <si>
    <t>CUADERNO TIPO FRANCES</t>
  </si>
  <si>
    <t>SOBRES TAMAÑO CARTA (50 PIEZAS)</t>
  </si>
  <si>
    <t>RESISTOL (1 PAQ 6 PIEZAS)</t>
  </si>
  <si>
    <t>TINTA PARA SELLOS</t>
  </si>
  <si>
    <t>REGLAS</t>
  </si>
  <si>
    <t>CORRECTOR</t>
  </si>
  <si>
    <t>PERFORADORA 2 ORIFICIOS</t>
  </si>
  <si>
    <t>CUTTERS</t>
  </si>
  <si>
    <t>COJINES PARA SELLO</t>
  </si>
  <si>
    <t>LEFORTS TAMAÑO CARTA</t>
  </si>
  <si>
    <t>CAJAS DE ARCHIVO TIPO GALLETERAS AA40</t>
  </si>
  <si>
    <t>CINTA ADHESIDA</t>
  </si>
  <si>
    <t>CINTA CANELA</t>
  </si>
  <si>
    <t>CLIP MARIPOSA 50 PIEZAS</t>
  </si>
  <si>
    <t>SUJETA DOCUMENTOS CAJA 19 MILIMETROS (12 PIEZAS)</t>
  </si>
  <si>
    <t>SUJETA DOCUMENTOS CAJA 32 MILIMETROS (12 PIEZAS)</t>
  </si>
  <si>
    <t>SUJETA DOCUMENTOS CAJA 51 MILIMETROS (12 PIEZAS)</t>
  </si>
  <si>
    <t>LIGAS (PAQ 80 18 CM)</t>
  </si>
  <si>
    <t>PROTECTORES DE HOJA TAMAÑO CARTA(1 PAQ DE 100)</t>
  </si>
  <si>
    <t>PROTECTORES DE HOJA TAMAÑO OFICIO (1 PAQ DE 100)</t>
  </si>
  <si>
    <t>USB 2 TERABYTE</t>
  </si>
  <si>
    <t>QUITAGRAPAS</t>
  </si>
  <si>
    <t>CUENTA FACIL (1 PAQ DE 12 PIEZAS)</t>
  </si>
  <si>
    <t>TINTA PARA IMPRESORA PORTATIL</t>
  </si>
  <si>
    <t>TONNER</t>
  </si>
  <si>
    <t>MALETIN PARA LAPTOP (AUDITORES)</t>
  </si>
  <si>
    <t>HILAZA DE ALGON MERCERIZADO PARA COCER EXPEDIENTES</t>
  </si>
  <si>
    <t>COFFE BREAK ( 3  CAPACITACIONES PARA 100 PERSONAS)</t>
  </si>
  <si>
    <t>GASOLINA</t>
  </si>
  <si>
    <t>MOUSE (AUDITORES)</t>
  </si>
  <si>
    <t>TAPETES PARA MOUSE (AUDITORES)</t>
  </si>
  <si>
    <t xml:space="preserve">CONECTOR MULTIPLE USB 3.0 4 PUERTOS </t>
  </si>
  <si>
    <t>GUIAS EXPRESS</t>
  </si>
  <si>
    <t>PASAJE TERRESTRE</t>
  </si>
  <si>
    <t>VIATICOS</t>
  </si>
  <si>
    <t>IMPRESORA PORTATIL (AUDITORES)</t>
  </si>
  <si>
    <t>LAPTOP (AUDITORES)</t>
  </si>
  <si>
    <t>NO BREAK</t>
  </si>
  <si>
    <t>SWITCH DE 8 PUERTOS</t>
  </si>
  <si>
    <t>TOTAL</t>
  </si>
  <si>
    <t>RECURSOS</t>
  </si>
  <si>
    <t>UNIDAD</t>
  </si>
  <si>
    <t>PU</t>
  </si>
  <si>
    <t>ECONOMICO</t>
  </si>
  <si>
    <t>hoja blanca carta</t>
  </si>
  <si>
    <t>caja</t>
  </si>
  <si>
    <t>hoja blanca oficio</t>
  </si>
  <si>
    <t>boligrafo</t>
  </si>
  <si>
    <t>lapiz</t>
  </si>
  <si>
    <t>sacapuntas</t>
  </si>
  <si>
    <t>pz</t>
  </si>
  <si>
    <t>carpeta carta</t>
  </si>
  <si>
    <t>carpeta oficio</t>
  </si>
  <si>
    <t>memoria USB</t>
  </si>
  <si>
    <t>CDs</t>
  </si>
  <si>
    <t>torre</t>
  </si>
  <si>
    <t>lefort carta</t>
  </si>
  <si>
    <t>lefort oficio</t>
  </si>
  <si>
    <t>protectores de hojas carta</t>
  </si>
  <si>
    <t>protectores de hojas oficio</t>
  </si>
  <si>
    <t>marca texto</t>
  </si>
  <si>
    <t>clips</t>
  </si>
  <si>
    <t>grapas</t>
  </si>
  <si>
    <t>quita grapas</t>
  </si>
  <si>
    <t>postic tamaño 3x3 color amarillo</t>
  </si>
  <si>
    <t>pza</t>
  </si>
  <si>
    <t>engrapadora</t>
  </si>
  <si>
    <t>perforadora 2 orificios</t>
  </si>
  <si>
    <t>borradores paquete de 4 pz</t>
  </si>
  <si>
    <t>paquete</t>
  </si>
  <si>
    <t>disco duro externo</t>
  </si>
  <si>
    <t>thoner lote</t>
  </si>
  <si>
    <t>lote</t>
  </si>
  <si>
    <t>vehiculo</t>
  </si>
  <si>
    <t xml:space="preserve">chaleco </t>
  </si>
  <si>
    <t>botiquin</t>
  </si>
  <si>
    <t>gasolina</t>
  </si>
  <si>
    <t>lt</t>
  </si>
  <si>
    <t>mantenimiento/refacciones</t>
  </si>
  <si>
    <t>equipo de computo lap-top</t>
  </si>
  <si>
    <t>no breack</t>
  </si>
  <si>
    <t>viaticos</t>
  </si>
  <si>
    <t>pasajes</t>
  </si>
  <si>
    <t>*PAPELERIA</t>
  </si>
  <si>
    <t>PARTIDA</t>
  </si>
  <si>
    <t>COSTO</t>
  </si>
  <si>
    <t>HOJAS BLANCAS OFICIO</t>
  </si>
  <si>
    <t>HOJAS BLANCAS CARTA</t>
  </si>
  <si>
    <t>BOLIGRAFOS</t>
  </si>
  <si>
    <t>LAPICES</t>
  </si>
  <si>
    <t>SACAPUNTAS</t>
  </si>
  <si>
    <t>CARPETAS CARTA</t>
  </si>
  <si>
    <t>CARPETAS OFICIO</t>
  </si>
  <si>
    <t>MEMORIA USB</t>
  </si>
  <si>
    <t>RECOPILADORES</t>
  </si>
  <si>
    <t>PROTECTORES DE HOJAS</t>
  </si>
  <si>
    <t>MARCA TEXTOS</t>
  </si>
  <si>
    <t>CLIPS</t>
  </si>
  <si>
    <t>GRAPAS</t>
  </si>
  <si>
    <t>BORRADORES</t>
  </si>
  <si>
    <t>DISCO DURO</t>
  </si>
  <si>
    <t>CD´S</t>
  </si>
  <si>
    <t>SOBRES</t>
  </si>
  <si>
    <t>ETIQUETAS</t>
  </si>
  <si>
    <t>GUIAS DE PAQUETERIA</t>
  </si>
  <si>
    <t>COJIN PARA SELLO</t>
  </si>
  <si>
    <t>CAJA ARCHIVO GALLETERA</t>
  </si>
  <si>
    <t>MARCADOR DE CERA ROJO</t>
  </si>
  <si>
    <t>LEFORT</t>
  </si>
  <si>
    <t>SUJETA DOCTOS 19</t>
  </si>
  <si>
    <t>SUJETA DOCTOS 32</t>
  </si>
  <si>
    <t>SUJETA DOCTOS 52</t>
  </si>
  <si>
    <t>BROCHE BACO</t>
  </si>
  <si>
    <t>COFFEE BREAK</t>
  </si>
  <si>
    <t>SELLO SIN TEXTO</t>
  </si>
  <si>
    <t>SELLO CANCELADO</t>
  </si>
  <si>
    <t>THONER/CARTUCHO</t>
  </si>
  <si>
    <t>ENGRAPADORA</t>
  </si>
  <si>
    <t>*COMPUTO</t>
  </si>
  <si>
    <t>LAPTOP</t>
  </si>
  <si>
    <t>PASAJES TERRESTRE</t>
  </si>
  <si>
    <t>SILLON EJECUTIVO</t>
  </si>
  <si>
    <t>*COMBUSTIBLE</t>
  </si>
  <si>
    <t>COMBUSTIBLE</t>
  </si>
  <si>
    <t>*CAPACITACIONES</t>
  </si>
  <si>
    <t>CAPACITACIONES</t>
  </si>
  <si>
    <t>INDICADORES</t>
  </si>
  <si>
    <t>TOTAL COTIZADO 15 DE OCTUBRE</t>
  </si>
  <si>
    <t>JEFATURA  DE INVESTIGACIÓN ECONOMICA</t>
  </si>
  <si>
    <t>JEFATURA DE INVESTIGACIÓN PROMEDIO</t>
  </si>
  <si>
    <t>JEFATURA DE INVESTIGACIÓN IDEAL</t>
  </si>
  <si>
    <t>1. Denuncias y quejas recibidas y atendidas.</t>
  </si>
  <si>
    <t>PAQUETES HOJA TAMAÑO CARTA (10 PAQUETES)</t>
  </si>
  <si>
    <t>PAQUETES HOJA TAMAÑO OFICIO</t>
  </si>
  <si>
    <t>PLUMAS AZULES (PAQ 12 PLUMAS)</t>
  </si>
  <si>
    <t>PLUMAS NEGRAS (PAQ 12 PLUMAS)</t>
  </si>
  <si>
    <t>PLUMAS ROJAS (PAQ 12 PLUMAS)</t>
  </si>
  <si>
    <t>POSTIT (1 PAQ  5 COLORES DE 75 HOJAS TAMAÑO 3X3CM )</t>
  </si>
  <si>
    <t>POSTIT (1PAQ  10 BLOCKS DE  50 MINI 12.7 MM)</t>
  </si>
  <si>
    <t>MARCATEXTOS PASTEL (PAQUETE)</t>
  </si>
  <si>
    <t>MARCADOR DE CERA AZUL(1 PAQ DE DOS CRAYONES)</t>
  </si>
  <si>
    <t>SOBRES TAMAÑO OFICIO (50 PIEZAS)</t>
  </si>
  <si>
    <t>2. Expedientes concluídos.</t>
  </si>
  <si>
    <t>CARPETAS TAMAÑO OFICIO (PAQUETE 100)</t>
  </si>
  <si>
    <t>FOLDER COLGANTE PARA ARCHIVERO TAMAÑO OFICIO</t>
  </si>
  <si>
    <t>PLUMÓN PERMANENTE  NEGRO (SHARPIE)</t>
  </si>
  <si>
    <t>PLUMÓN PERMANENTE  AZUL  (SHARPIE)</t>
  </si>
  <si>
    <t>COJIN PARA SELLO GRANDE</t>
  </si>
  <si>
    <t>SILLÓN EJECUTIVO</t>
  </si>
  <si>
    <t>CINTA ADHESIVA</t>
  </si>
  <si>
    <t>GABINETE/CLOSET (PARA ARCHIVO)</t>
  </si>
  <si>
    <t>ETIQUETAS ADHESIVAS (168 ETIQUETAS)</t>
  </si>
  <si>
    <t>USB 2 TERAS</t>
  </si>
  <si>
    <t>RECURSO SOLICITADO</t>
  </si>
  <si>
    <t xml:space="preserve"> ECONOMICA</t>
  </si>
  <si>
    <t xml:space="preserve"> PROMEDIO</t>
  </si>
  <si>
    <t xml:space="preserve">   IDEAL</t>
  </si>
  <si>
    <t>PLUMAS (PAQ 10 PLUMAS)</t>
  </si>
  <si>
    <t>POSTIC (1 PAQ  5 COLORES DE 75 HOJAS TAMAÑO 3X3CM )</t>
  </si>
  <si>
    <t>POSTIC (1PAQ  10 BLOCKS DE  50 MINI 12.7 MM)</t>
  </si>
  <si>
    <t xml:space="preserve">AGENDA </t>
  </si>
  <si>
    <t>LEFORTS</t>
  </si>
  <si>
    <t>COFFE BREAK ( 175 CAPACITACIONES PARA TODOS LOS SERVIDORES PUBLICOS MUNICIPALES)</t>
  </si>
  <si>
    <t>CAJA HOJA TAMAÑO CARTA (10 PAQUETES)</t>
  </si>
  <si>
    <t>SOFWARE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</si>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</sst>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]#,##0.00"/>
    <numFmt numFmtId="165" formatCode="_-&quot;$&quot;* #,##0.00_-;\-&quot;$&quot;* #,##0.00_-;_-&quot;$&quot;* &quot;-&quot;??_-;_-@"/>
    <numFmt numFmtId="166" formatCode="&quot;$&quot;#,##0.00"/>
    <numFmt numFmtId="167" formatCode="&quot;$&quot;#,##0.00;[Red]\-&quot;$&quot;#,##0.00"/>
  </numFmts>
  <fonts count="27">
    <font>
      <sz val="11.0"/>
      <color theme="1"/>
      <name val="Aptos Narrow"/>
      <scheme val="minor"/>
    </font>
    <font>
      <sz val="11.0"/>
      <color theme="1"/>
      <name val="Montserrat"/>
    </font>
    <font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8.0"/>
      <color theme="1"/>
      <name val="Montserrat"/>
    </font>
    <font>
      <sz val="10.0"/>
      <color theme="1"/>
      <name val="Montserrat"/>
    </font>
    <font>
      <sz val="11.0"/>
      <color theme="1"/>
      <name val="Aptos Narrow"/>
    </font>
    <font>
      <sz val="11.0"/>
      <color theme="1"/>
      <name val="Arial"/>
    </font>
    <font>
      <color theme="1"/>
      <name val="Aptos Narrow"/>
    </font>
    <font>
      <color theme="1"/>
      <name val="Arial"/>
    </font>
    <font>
      <b/>
      <sz val="11.0"/>
      <color theme="1"/>
      <name val="Aptos Narrow"/>
    </font>
    <font>
      <b/>
      <sz val="9.0"/>
      <color theme="1"/>
      <name val="Aptos Narrow"/>
    </font>
    <font>
      <b/>
      <sz val="14.0"/>
      <color theme="1"/>
      <name val="Arial"/>
    </font>
    <font>
      <b/>
      <sz val="12.0"/>
      <color theme="1"/>
      <name val="Arial"/>
    </font>
    <font>
      <b/>
      <sz val="11.0"/>
      <color theme="1"/>
      <name val="Arial"/>
    </font>
    <font>
      <b/>
      <sz val="14.0"/>
      <color theme="1"/>
      <name val="Aptos Narrow"/>
    </font>
    <font>
      <b/>
      <sz val="11.0"/>
      <color rgb="FFFFFFFF"/>
      <name val="Montserrat"/>
    </font>
    <font>
      <sz val="9.0"/>
      <color theme="1"/>
      <name val="Montserrat"/>
    </font>
  </fonts>
  <fills count="20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F5C857"/>
        <bgColor rgb="FFF5C857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C1E4F5"/>
        <bgColor rgb="FFC1E4F5"/>
      </patternFill>
    </fill>
    <fill>
      <patternFill patternType="solid">
        <fgColor rgb="FF9BD5EF"/>
        <bgColor rgb="FF9BD5EF"/>
      </patternFill>
    </fill>
    <fill>
      <patternFill patternType="solid">
        <fgColor rgb="FF8ED873"/>
        <bgColor rgb="FF8ED873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80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/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</border>
    <border>
      <left style="medium">
        <color rgb="FF000000"/>
      </left>
      <right/>
      <bottom style="medium">
        <color rgb="FF000000"/>
      </bottom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top/>
      <bottom/>
    </border>
    <border>
      <left style="thin">
        <color rgb="FF000000"/>
      </left>
      <right style="medium">
        <color rgb="FF000000"/>
      </right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top style="medium">
        <color rgb="FF000000"/>
      </top>
      <bottom/>
    </border>
    <border>
      <left style="medium">
        <color rgb="FF000000"/>
      </left>
    </border>
    <border>
      <left/>
      <top/>
      <bottom/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top/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25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vertical="center"/>
    </xf>
    <xf borderId="1" fillId="0" fontId="5" numFmtId="0" xfId="0" applyAlignment="1" applyBorder="1" applyFont="1">
      <alignment vertical="center"/>
    </xf>
    <xf borderId="1" fillId="0" fontId="3" numFmtId="0" xfId="0" applyAlignment="1" applyBorder="1" applyFont="1">
      <alignment horizontal="center" vertical="center"/>
    </xf>
    <xf borderId="1" fillId="0" fontId="6" numFmtId="0" xfId="0" applyBorder="1" applyFont="1"/>
    <xf borderId="0" fillId="0" fontId="7" numFmtId="0" xfId="0" applyAlignment="1" applyFont="1">
      <alignment vertical="center"/>
    </xf>
    <xf borderId="1" fillId="0" fontId="1" numFmtId="17" xfId="0" applyBorder="1" applyFont="1" applyNumberFormat="1"/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2" fillId="2" fontId="11" numFmtId="0" xfId="0" applyAlignment="1" applyBorder="1" applyFill="1" applyFont="1">
      <alignment horizontal="center" shrinkToFit="0" vertical="center" wrapText="1"/>
    </xf>
    <xf borderId="3" fillId="0" fontId="6" numFmtId="0" xfId="0" applyBorder="1" applyFont="1"/>
    <xf borderId="0" fillId="0" fontId="12" numFmtId="0" xfId="0" applyAlignment="1" applyFont="1">
      <alignment horizontal="center" vertical="center"/>
    </xf>
    <xf borderId="4" fillId="2" fontId="11" numFmtId="0" xfId="0" applyAlignment="1" applyBorder="1" applyFont="1">
      <alignment horizontal="center" shrinkToFit="0" vertical="center" wrapText="1"/>
    </xf>
    <xf borderId="5" fillId="2" fontId="11" numFmtId="0" xfId="0" applyAlignment="1" applyBorder="1" applyFont="1">
      <alignment horizontal="center" shrinkToFit="0" vertical="center" wrapText="1"/>
    </xf>
    <xf borderId="6" fillId="2" fontId="11" numFmtId="0" xfId="0" applyAlignment="1" applyBorder="1" applyFont="1">
      <alignment horizontal="center" vertical="center"/>
    </xf>
    <xf borderId="7" fillId="0" fontId="6" numFmtId="0" xfId="0" applyBorder="1" applyFont="1"/>
    <xf borderId="8" fillId="2" fontId="11" numFmtId="0" xfId="0" applyAlignment="1" applyBorder="1" applyFont="1">
      <alignment horizontal="center" shrinkToFit="0" vertical="center" wrapText="1"/>
    </xf>
    <xf borderId="8" fillId="2" fontId="11" numFmtId="0" xfId="0" applyAlignment="1" applyBorder="1" applyFont="1">
      <alignment horizontal="center" vertical="center"/>
    </xf>
    <xf borderId="9" fillId="2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2" fontId="11" numFmtId="0" xfId="0" applyAlignment="1" applyBorder="1" applyFont="1">
      <alignment horizontal="center" vertical="center"/>
    </xf>
    <xf borderId="15" fillId="2" fontId="11" numFmtId="0" xfId="0" applyAlignment="1" applyBorder="1" applyFont="1">
      <alignment horizontal="center" shrinkToFit="0" vertical="center" wrapText="1"/>
    </xf>
    <xf borderId="16" fillId="2" fontId="11" numFmtId="0" xfId="0" applyAlignment="1" applyBorder="1" applyFont="1">
      <alignment horizontal="center" shrinkToFit="0" vertical="center" wrapText="1"/>
    </xf>
    <xf borderId="17" fillId="0" fontId="6" numFmtId="0" xfId="0" applyBorder="1" applyFont="1"/>
    <xf borderId="18" fillId="0" fontId="6" numFmtId="0" xfId="0" applyBorder="1" applyFont="1"/>
    <xf borderId="19" fillId="2" fontId="11" numFmtId="0" xfId="0" applyAlignment="1" applyBorder="1" applyFont="1">
      <alignment horizontal="center" shrinkToFit="0" vertical="center" wrapText="1"/>
    </xf>
    <xf borderId="20" fillId="2" fontId="11" numFmtId="0" xfId="0" applyAlignment="1" applyBorder="1" applyFont="1">
      <alignment horizontal="center" vertical="center"/>
    </xf>
    <xf borderId="21" fillId="2" fontId="11" numFmtId="0" xfId="0" applyAlignment="1" applyBorder="1" applyFont="1">
      <alignment horizontal="center" shrinkToFit="0" vertical="center" wrapText="1"/>
    </xf>
    <xf borderId="4" fillId="0" fontId="13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wrapText="1"/>
    </xf>
    <xf borderId="14" fillId="0" fontId="1" numFmtId="10" xfId="0" applyAlignment="1" applyBorder="1" applyFont="1" applyNumberFormat="1">
      <alignment horizontal="center" shrinkToFit="0" wrapText="1"/>
    </xf>
    <xf borderId="8" fillId="0" fontId="1" numFmtId="0" xfId="0" applyAlignment="1" applyBorder="1" applyFont="1">
      <alignment horizontal="center" shrinkToFit="0" vertical="center" wrapText="1"/>
    </xf>
    <xf borderId="14" fillId="0" fontId="11" numFmtId="165" xfId="0" applyAlignment="1" applyBorder="1" applyFont="1" applyNumberFormat="1">
      <alignment vertical="center"/>
    </xf>
    <xf borderId="23" fillId="0" fontId="1" numFmtId="0" xfId="0" applyBorder="1" applyFont="1"/>
    <xf borderId="22" fillId="0" fontId="1" numFmtId="0" xfId="0" applyBorder="1" applyFont="1"/>
    <xf borderId="24" fillId="0" fontId="6" numFmtId="0" xfId="0" applyBorder="1" applyFont="1"/>
    <xf borderId="25" fillId="0" fontId="6" numFmtId="0" xfId="0" applyBorder="1" applyFont="1"/>
    <xf borderId="26" fillId="0" fontId="6" numFmtId="0" xfId="0" applyBorder="1" applyFont="1"/>
    <xf borderId="27" fillId="0" fontId="6" numFmtId="0" xfId="0" applyBorder="1" applyFont="1"/>
    <xf borderId="28" fillId="0" fontId="14" numFmtId="0" xfId="0" applyAlignment="1" applyBorder="1" applyFont="1">
      <alignment horizontal="center"/>
    </xf>
    <xf borderId="26" fillId="0" fontId="14" numFmtId="165" xfId="0" applyAlignment="1" applyBorder="1" applyFont="1" applyNumberFormat="1">
      <alignment horizontal="center"/>
    </xf>
    <xf borderId="26" fillId="0" fontId="14" numFmtId="165" xfId="0" applyAlignment="1" applyBorder="1" applyFont="1" applyNumberFormat="1">
      <alignment horizontal="center" shrinkToFit="0" wrapText="1"/>
    </xf>
    <xf borderId="29" fillId="0" fontId="6" numFmtId="0" xfId="0" applyBorder="1" applyFont="1"/>
    <xf borderId="30" fillId="0" fontId="6" numFmtId="0" xfId="0" applyBorder="1" applyFont="1"/>
    <xf borderId="0" fillId="0" fontId="14" numFmtId="165" xfId="0" applyAlignment="1" applyFont="1" applyNumberFormat="1">
      <alignment horizontal="center" shrinkToFit="0" wrapText="1"/>
    </xf>
    <xf borderId="31" fillId="3" fontId="11" numFmtId="0" xfId="0" applyAlignment="1" applyBorder="1" applyFill="1" applyFont="1">
      <alignment horizontal="center" shrinkToFit="0" vertical="center" wrapText="1"/>
    </xf>
    <xf borderId="4" fillId="0" fontId="14" numFmtId="2" xfId="0" applyAlignment="1" applyBorder="1" applyFont="1" applyNumberFormat="1">
      <alignment horizontal="center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4" fillId="0" fontId="1" numFmtId="9" xfId="0" applyAlignment="1" applyBorder="1" applyFont="1" applyNumberFormat="1">
      <alignment horizontal="center" shrinkToFit="0" wrapText="1"/>
    </xf>
    <xf borderId="14" fillId="0" fontId="1" numFmtId="0" xfId="0" applyAlignment="1" applyBorder="1" applyFont="1">
      <alignment horizontal="center"/>
    </xf>
    <xf borderId="0" fillId="0" fontId="14" numFmtId="165" xfId="0" applyAlignment="1" applyFont="1" applyNumberFormat="1">
      <alignment horizontal="center"/>
    </xf>
    <xf borderId="32" fillId="0" fontId="6" numFmtId="0" xfId="0" applyBorder="1" applyFont="1"/>
    <xf borderId="0" fillId="0" fontId="15" numFmtId="0" xfId="0" applyAlignment="1" applyFont="1">
      <alignment vertical="bottom"/>
    </xf>
    <xf borderId="0" fillId="0" fontId="15" numFmtId="166" xfId="0" applyAlignment="1" applyFont="1" applyNumberFormat="1">
      <alignment vertical="bottom"/>
    </xf>
    <xf borderId="0" fillId="0" fontId="15" numFmtId="10" xfId="0" applyAlignment="1" applyFont="1" applyNumberFormat="1">
      <alignment vertical="bottom"/>
    </xf>
    <xf borderId="0" fillId="0" fontId="1" numFmtId="164" xfId="0" applyAlignment="1" applyFont="1" applyNumberFormat="1">
      <alignment horizontal="center" shrinkToFit="0" vertical="bottom" wrapText="1"/>
    </xf>
    <xf borderId="0" fillId="0" fontId="1" numFmtId="0" xfId="0" applyAlignment="1" applyFont="1">
      <alignment vertical="bottom"/>
    </xf>
    <xf borderId="33" fillId="0" fontId="6" numFmtId="0" xfId="0" applyBorder="1" applyFont="1"/>
    <xf borderId="0" fillId="0" fontId="11" numFmtId="0" xfId="0" applyAlignment="1" applyFont="1">
      <alignment horizontal="center" shrinkToFit="0" vertical="bottom" wrapText="1"/>
    </xf>
    <xf borderId="0" fillId="0" fontId="11" numFmtId="166" xfId="0" applyAlignment="1" applyFont="1" applyNumberFormat="1">
      <alignment horizontal="center" shrinkToFit="0" vertical="bottom" wrapText="1"/>
    </xf>
    <xf borderId="0" fillId="0" fontId="11" numFmtId="10" xfId="0" applyAlignment="1" applyFont="1" applyNumberFormat="1">
      <alignment horizontal="center" shrinkToFit="0" vertical="bottom" wrapText="1"/>
    </xf>
    <xf borderId="0" fillId="0" fontId="11" numFmtId="164" xfId="0" applyAlignment="1" applyFont="1" applyNumberFormat="1">
      <alignment horizontal="center" shrinkToFit="0" vertical="bottom" wrapText="1"/>
    </xf>
    <xf borderId="21" fillId="4" fontId="11" numFmtId="0" xfId="0" applyAlignment="1" applyBorder="1" applyFill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vertical="center"/>
    </xf>
    <xf borderId="27" fillId="0" fontId="1" numFmtId="9" xfId="0" applyAlignment="1" applyBorder="1" applyFont="1" applyNumberFormat="1">
      <alignment horizontal="center" vertical="center"/>
    </xf>
    <xf borderId="9" fillId="0" fontId="16" numFmtId="165" xfId="0" applyAlignment="1" applyBorder="1" applyFont="1" applyNumberFormat="1">
      <alignment horizontal="center"/>
    </xf>
    <xf borderId="34" fillId="0" fontId="1" numFmtId="0" xfId="0" applyBorder="1" applyFont="1"/>
    <xf borderId="35" fillId="4" fontId="14" numFmtId="0" xfId="0" applyAlignment="1" applyBorder="1" applyFont="1">
      <alignment horizontal="center"/>
    </xf>
    <xf borderId="36" fillId="4" fontId="14" numFmtId="164" xfId="0" applyAlignment="1" applyBorder="1" applyFont="1" applyNumberFormat="1">
      <alignment horizontal="center"/>
    </xf>
    <xf borderId="0" fillId="0" fontId="17" numFmtId="165" xfId="0" applyFont="1" applyNumberFormat="1"/>
    <xf borderId="0" fillId="0" fontId="14" numFmtId="0" xfId="0" applyAlignment="1" applyFont="1">
      <alignment horizontal="center"/>
    </xf>
    <xf borderId="0" fillId="0" fontId="14" numFmtId="164" xfId="0" applyAlignment="1" applyFont="1" applyNumberFormat="1">
      <alignment horizontal="center"/>
    </xf>
    <xf borderId="0" fillId="0" fontId="1" numFmtId="10" xfId="0" applyFont="1" applyNumberFormat="1"/>
    <xf borderId="37" fillId="0" fontId="6" numFmtId="0" xfId="0" applyBorder="1" applyFont="1"/>
    <xf borderId="38" fillId="0" fontId="6" numFmtId="0" xfId="0" applyBorder="1" applyFont="1"/>
    <xf borderId="39" fillId="0" fontId="6" numFmtId="0" xfId="0" applyBorder="1" applyFont="1"/>
    <xf borderId="1" fillId="0" fontId="1" numFmtId="0" xfId="0" applyBorder="1" applyFont="1"/>
    <xf borderId="21" fillId="5" fontId="11" numFmtId="0" xfId="0" applyAlignment="1" applyBorder="1" applyFill="1" applyFont="1">
      <alignment horizontal="center" shrinkToFit="0" vertical="center" wrapText="1"/>
    </xf>
    <xf borderId="25" fillId="0" fontId="1" numFmtId="2" xfId="0" applyAlignment="1" applyBorder="1" applyFont="1" applyNumberFormat="1">
      <alignment horizontal="center" shrinkToFit="0" vertical="center" wrapText="1"/>
    </xf>
    <xf borderId="8" fillId="0" fontId="1" numFmtId="2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9" xfId="0" applyAlignment="1" applyBorder="1" applyFont="1" applyNumberFormat="1">
      <alignment horizontal="center" vertical="center"/>
    </xf>
    <xf borderId="37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8" fillId="0" fontId="1" numFmtId="10" xfId="0" applyAlignment="1" applyBorder="1" applyFont="1" applyNumberFormat="1">
      <alignment horizontal="center" vertical="center"/>
    </xf>
    <xf borderId="40" fillId="0" fontId="16" numFmtId="165" xfId="0" applyAlignment="1" applyBorder="1" applyFont="1" applyNumberFormat="1">
      <alignment horizontal="center" vertical="center"/>
    </xf>
    <xf borderId="41" fillId="0" fontId="1" numFmtId="0" xfId="0" applyBorder="1" applyFont="1"/>
    <xf borderId="42" fillId="4" fontId="14" numFmtId="0" xfId="0" applyAlignment="1" applyBorder="1" applyFont="1">
      <alignment horizontal="center"/>
    </xf>
    <xf borderId="43" fillId="4" fontId="14" numFmtId="165" xfId="0" applyAlignment="1" applyBorder="1" applyFont="1" applyNumberFormat="1">
      <alignment horizontal="center"/>
    </xf>
    <xf borderId="44" fillId="0" fontId="1" numFmtId="0" xfId="0" applyBorder="1" applyFont="1"/>
    <xf borderId="35" fillId="4" fontId="1" numFmtId="0" xfId="0" applyBorder="1" applyFont="1"/>
    <xf borderId="45" fillId="4" fontId="1" numFmtId="165" xfId="0" applyBorder="1" applyFont="1" applyNumberFormat="1"/>
    <xf borderId="46" fillId="0" fontId="1" numFmtId="0" xfId="0" applyBorder="1" applyFont="1"/>
    <xf borderId="0" fillId="0" fontId="1" numFmtId="165" xfId="0" applyAlignment="1" applyFont="1" applyNumberFormat="1">
      <alignment horizontal="center"/>
    </xf>
    <xf borderId="0" fillId="0" fontId="17" numFmtId="0" xfId="0" applyAlignment="1" applyFont="1">
      <alignment horizontal="center"/>
    </xf>
    <xf borderId="4" fillId="0" fontId="1" numFmtId="2" xfId="0" applyAlignment="1" applyBorder="1" applyFont="1" applyNumberFormat="1">
      <alignment horizontal="center" readingOrder="0" shrinkToFit="0" vertical="center" wrapText="1"/>
    </xf>
    <xf borderId="28" fillId="0" fontId="1" numFmtId="0" xfId="0" applyBorder="1" applyFont="1"/>
    <xf borderId="40" fillId="0" fontId="15" numFmtId="165" xfId="0" applyBorder="1" applyFont="1" applyNumberFormat="1"/>
    <xf borderId="47" fillId="0" fontId="1" numFmtId="0" xfId="0" applyBorder="1" applyFont="1"/>
    <xf borderId="42" fillId="4" fontId="1" numFmtId="0" xfId="0" applyBorder="1" applyFont="1"/>
    <xf borderId="43" fillId="4" fontId="1" numFmtId="164" xfId="0" applyBorder="1" applyFont="1" applyNumberFormat="1"/>
    <xf borderId="24" fillId="0" fontId="1" numFmtId="0" xfId="0" applyBorder="1" applyFont="1"/>
    <xf borderId="45" fillId="4" fontId="1" numFmtId="164" xfId="0" applyBorder="1" applyFont="1" applyNumberFormat="1"/>
    <xf borderId="48" fillId="0" fontId="1" numFmtId="0" xfId="0" applyBorder="1" applyFont="1"/>
    <xf borderId="49" fillId="4" fontId="1" numFmtId="0" xfId="0" applyBorder="1" applyFont="1"/>
    <xf borderId="50" fillId="4" fontId="1" numFmtId="164" xfId="0" applyBorder="1" applyFont="1" applyNumberFormat="1"/>
    <xf borderId="51" fillId="0" fontId="1" numFmtId="164" xfId="0" applyBorder="1" applyFont="1" applyNumberFormat="1"/>
    <xf borderId="52" fillId="5" fontId="5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center" vertical="center"/>
    </xf>
    <xf borderId="27" fillId="0" fontId="12" numFmtId="0" xfId="0" applyAlignment="1" applyBorder="1" applyFont="1">
      <alignment horizontal="center" vertical="center"/>
    </xf>
    <xf borderId="27" fillId="0" fontId="3" numFmtId="0" xfId="0" applyAlignment="1" applyBorder="1" applyFont="1">
      <alignment horizontal="center" shrinkToFit="0" vertical="center" wrapText="1"/>
    </xf>
    <xf borderId="37" fillId="0" fontId="1" numFmtId="0" xfId="0" applyBorder="1" applyFont="1"/>
    <xf borderId="0" fillId="0" fontId="2" numFmtId="164" xfId="0" applyFont="1" applyNumberFormat="1"/>
    <xf borderId="26" fillId="0" fontId="1" numFmtId="0" xfId="0" applyBorder="1" applyFont="1"/>
    <xf borderId="53" fillId="0" fontId="6" numFmtId="0" xfId="0" applyBorder="1" applyFont="1"/>
    <xf borderId="54" fillId="0" fontId="6" numFmtId="0" xfId="0" applyBorder="1" applyFont="1"/>
    <xf borderId="27" fillId="0" fontId="3" numFmtId="0" xfId="0" applyAlignment="1" applyBorder="1" applyFont="1">
      <alignment horizontal="center" vertical="center"/>
    </xf>
    <xf borderId="55" fillId="0" fontId="1" numFmtId="0" xfId="0" applyBorder="1" applyFont="1"/>
    <xf borderId="56" fillId="0" fontId="1" numFmtId="0" xfId="0" applyBorder="1" applyFont="1"/>
    <xf borderId="57" fillId="0" fontId="1" numFmtId="0" xfId="0" applyBorder="1" applyFont="1"/>
    <xf borderId="56" fillId="4" fontId="1" numFmtId="0" xfId="0" applyBorder="1" applyFont="1"/>
    <xf borderId="57" fillId="4" fontId="1" numFmtId="164" xfId="0" applyBorder="1" applyFont="1" applyNumberFormat="1"/>
    <xf borderId="28" fillId="4" fontId="1" numFmtId="0" xfId="0" applyBorder="1" applyFont="1"/>
    <xf borderId="26" fillId="4" fontId="1" numFmtId="164" xfId="0" applyBorder="1" applyFont="1" applyNumberFormat="1"/>
    <xf borderId="17" fillId="0" fontId="1" numFmtId="0" xfId="0" applyAlignment="1" applyBorder="1" applyFont="1">
      <alignment horizontal="center" shrinkToFit="0" vertical="center" wrapText="1"/>
    </xf>
    <xf borderId="58" fillId="4" fontId="1" numFmtId="0" xfId="0" applyBorder="1" applyFont="1"/>
    <xf borderId="54" fillId="4" fontId="1" numFmtId="164" xfId="0" applyBorder="1" applyFont="1" applyNumberFormat="1"/>
    <xf borderId="40" fillId="0" fontId="16" numFmtId="165" xfId="0" applyBorder="1" applyFont="1" applyNumberFormat="1"/>
    <xf borderId="0" fillId="5" fontId="18" numFmtId="0" xfId="0" applyFont="1"/>
    <xf borderId="0" fillId="5" fontId="17" numFmtId="164" xfId="0" applyFont="1" applyNumberFormat="1"/>
    <xf borderId="49" fillId="5" fontId="1" numFmtId="0" xfId="0" applyBorder="1" applyFont="1"/>
    <xf borderId="59" fillId="5" fontId="1" numFmtId="164" xfId="0" applyBorder="1" applyFont="1" applyNumberFormat="1"/>
    <xf borderId="0" fillId="6" fontId="11" numFmtId="0" xfId="0" applyFill="1" applyFont="1"/>
    <xf borderId="0" fillId="6" fontId="11" numFmtId="165" xfId="0" applyFont="1" applyNumberFormat="1"/>
    <xf borderId="21" fillId="0" fontId="19" numFmtId="0" xfId="0" applyAlignment="1" applyBorder="1" applyFont="1">
      <alignment horizontal="center" shrinkToFit="0" vertical="center" wrapText="1"/>
    </xf>
    <xf borderId="60" fillId="4" fontId="11" numFmtId="0" xfId="0" applyAlignment="1" applyBorder="1" applyFont="1">
      <alignment shrinkToFit="0" vertical="center" wrapText="1"/>
    </xf>
    <xf borderId="61" fillId="0" fontId="1" numFmtId="2" xfId="0" applyAlignment="1" applyBorder="1" applyFont="1" applyNumberFormat="1">
      <alignment shrinkToFit="0" vertical="center" wrapText="1"/>
    </xf>
    <xf borderId="61" fillId="0" fontId="15" numFmtId="165" xfId="0" applyAlignment="1" applyBorder="1" applyFont="1" applyNumberFormat="1">
      <alignment horizontal="center"/>
    </xf>
    <xf borderId="62" fillId="0" fontId="15" numFmtId="165" xfId="0" applyAlignment="1" applyBorder="1" applyFont="1" applyNumberFormat="1">
      <alignment horizontal="center"/>
    </xf>
    <xf borderId="0" fillId="0" fontId="18" numFmtId="0" xfId="0" applyFont="1"/>
    <xf borderId="63" fillId="4" fontId="11" numFmtId="0" xfId="0" applyAlignment="1" applyBorder="1" applyFont="1">
      <alignment shrinkToFit="0" vertical="center" wrapText="1"/>
    </xf>
    <xf borderId="64" fillId="0" fontId="1" numFmtId="2" xfId="0" applyAlignment="1" applyBorder="1" applyFont="1" applyNumberFormat="1">
      <alignment shrinkToFit="0" vertical="center" wrapText="1"/>
    </xf>
    <xf borderId="64" fillId="0" fontId="15" numFmtId="165" xfId="0" applyAlignment="1" applyBorder="1" applyFont="1" applyNumberFormat="1">
      <alignment horizontal="center" vertical="center"/>
    </xf>
    <xf borderId="65" fillId="0" fontId="15" numFmtId="165" xfId="0" applyAlignment="1" applyBorder="1" applyFont="1" applyNumberFormat="1">
      <alignment horizontal="center" vertical="center"/>
    </xf>
    <xf borderId="64" fillId="0" fontId="15" numFmtId="165" xfId="0" applyBorder="1" applyFont="1" applyNumberFormat="1"/>
    <xf borderId="65" fillId="0" fontId="15" numFmtId="165" xfId="0" applyBorder="1" applyFont="1" applyNumberFormat="1"/>
    <xf borderId="66" fillId="4" fontId="11" numFmtId="0" xfId="0" applyAlignment="1" applyBorder="1" applyFont="1">
      <alignment shrinkToFit="0" vertical="center" wrapText="1"/>
    </xf>
    <xf borderId="55" fillId="0" fontId="1" numFmtId="2" xfId="0" applyAlignment="1" applyBorder="1" applyFont="1" applyNumberFormat="1">
      <alignment shrinkToFit="0" vertical="center" wrapText="1"/>
    </xf>
    <xf borderId="55" fillId="0" fontId="15" numFmtId="165" xfId="0" applyBorder="1" applyFont="1" applyNumberFormat="1"/>
    <xf borderId="67" fillId="0" fontId="15" numFmtId="165" xfId="0" applyBorder="1" applyFont="1" applyNumberFormat="1"/>
    <xf borderId="0" fillId="0" fontId="17" numFmtId="0" xfId="0" applyFont="1"/>
    <xf borderId="0" fillId="0" fontId="11" numFmtId="2" xfId="0" applyAlignment="1" applyFont="1" applyNumberFormat="1">
      <alignment horizontal="right" shrinkToFit="0" vertical="center" wrapText="1"/>
    </xf>
    <xf borderId="0" fillId="0" fontId="19" numFmtId="165" xfId="0" applyFont="1" applyNumberFormat="1"/>
    <xf borderId="68" fillId="7" fontId="19" numFmtId="0" xfId="0" applyAlignment="1" applyBorder="1" applyFill="1" applyFont="1">
      <alignment horizontal="center" shrinkToFit="0" vertical="center" wrapText="1"/>
    </xf>
    <xf borderId="68" fillId="7" fontId="19" numFmtId="165" xfId="0" applyAlignment="1" applyBorder="1" applyFont="1" applyNumberFormat="1">
      <alignment horizontal="center" shrinkToFit="0" vertical="center" wrapText="1"/>
    </xf>
    <xf borderId="64" fillId="0" fontId="15" numFmtId="0" xfId="0" applyAlignment="1" applyBorder="1" applyFont="1">
      <alignment horizontal="center"/>
    </xf>
    <xf borderId="64" fillId="0" fontId="15" numFmtId="0" xfId="0" applyAlignment="1" applyBorder="1" applyFont="1">
      <alignment horizontal="left" shrinkToFit="0" vertical="center" wrapText="1"/>
    </xf>
    <xf borderId="64" fillId="0" fontId="19" numFmtId="0" xfId="0" applyAlignment="1" applyBorder="1" applyFont="1">
      <alignment horizontal="center"/>
    </xf>
    <xf borderId="64" fillId="0" fontId="19" numFmtId="165" xfId="0" applyAlignment="1" applyBorder="1" applyFont="1" applyNumberFormat="1">
      <alignment horizontal="center"/>
    </xf>
    <xf borderId="64" fillId="7" fontId="15" numFmtId="0" xfId="0" applyAlignment="1" applyBorder="1" applyFont="1">
      <alignment horizontal="left" shrinkToFit="0" vertical="center" wrapText="1"/>
    </xf>
    <xf borderId="0" fillId="0" fontId="15" numFmtId="0" xfId="0" applyAlignment="1" applyFont="1">
      <alignment horizontal="center"/>
    </xf>
    <xf borderId="0" fillId="0" fontId="19" numFmtId="0" xfId="0" applyAlignment="1" applyFont="1">
      <alignment horizontal="center"/>
    </xf>
    <xf borderId="0" fillId="0" fontId="19" numFmtId="165" xfId="0" applyAlignment="1" applyFont="1" applyNumberFormat="1">
      <alignment horizontal="center"/>
    </xf>
    <xf borderId="64" fillId="7" fontId="19" numFmtId="0" xfId="0" applyAlignment="1" applyBorder="1" applyFont="1">
      <alignment horizontal="center"/>
    </xf>
    <xf borderId="64" fillId="7" fontId="19" numFmtId="165" xfId="0" applyAlignment="1" applyBorder="1" applyFont="1" applyNumberFormat="1">
      <alignment horizontal="center"/>
    </xf>
    <xf borderId="64" fillId="8" fontId="19" numFmtId="165" xfId="0" applyAlignment="1" applyBorder="1" applyFill="1" applyFont="1" applyNumberFormat="1">
      <alignment horizontal="center"/>
    </xf>
    <xf borderId="69" fillId="0" fontId="20" numFmtId="0" xfId="0" applyAlignment="1" applyBorder="1" applyFont="1">
      <alignment horizontal="center"/>
    </xf>
    <xf borderId="69" fillId="0" fontId="20" numFmtId="0" xfId="0" applyAlignment="1" applyBorder="1" applyFont="1">
      <alignment horizontal="center" vertical="center"/>
    </xf>
    <xf borderId="70" fillId="0" fontId="20" numFmtId="0" xfId="0" applyAlignment="1" applyBorder="1" applyFont="1">
      <alignment horizontal="center" vertical="center"/>
    </xf>
    <xf borderId="71" fillId="0" fontId="20" numFmtId="0" xfId="0" applyAlignment="1" applyBorder="1" applyFont="1">
      <alignment horizontal="center" vertical="center"/>
    </xf>
    <xf borderId="72" fillId="0" fontId="20" numFmtId="0" xfId="0" applyAlignment="1" applyBorder="1" applyFont="1">
      <alignment horizontal="center" vertical="center"/>
    </xf>
    <xf borderId="53" fillId="0" fontId="15" numFmtId="0" xfId="0" applyAlignment="1" applyBorder="1" applyFont="1">
      <alignment horizontal="center"/>
    </xf>
    <xf borderId="30" fillId="0" fontId="15" numFmtId="0" xfId="0" applyBorder="1" applyFont="1"/>
    <xf borderId="30" fillId="0" fontId="15" numFmtId="0" xfId="0" applyAlignment="1" applyBorder="1" applyFont="1">
      <alignment horizontal="center" vertical="center"/>
    </xf>
    <xf borderId="30" fillId="0" fontId="15" numFmtId="165" xfId="0" applyAlignment="1" applyBorder="1" applyFont="1" applyNumberFormat="1">
      <alignment horizontal="center" vertical="center"/>
    </xf>
    <xf borderId="39" fillId="0" fontId="15" numFmtId="165" xfId="0" applyBorder="1" applyFont="1" applyNumberFormat="1"/>
    <xf borderId="63" fillId="0" fontId="15" numFmtId="0" xfId="0" applyAlignment="1" applyBorder="1" applyFont="1">
      <alignment horizontal="center"/>
    </xf>
    <xf borderId="64" fillId="0" fontId="15" numFmtId="0" xfId="0" applyBorder="1" applyFont="1"/>
    <xf borderId="64" fillId="0" fontId="15" numFmtId="0" xfId="0" applyAlignment="1" applyBorder="1" applyFont="1">
      <alignment horizontal="center" vertical="center"/>
    </xf>
    <xf borderId="66" fillId="0" fontId="15" numFmtId="0" xfId="0" applyAlignment="1" applyBorder="1" applyFont="1">
      <alignment horizontal="center"/>
    </xf>
    <xf borderId="55" fillId="0" fontId="15" numFmtId="0" xfId="0" applyBorder="1" applyFont="1"/>
    <xf borderId="55" fillId="0" fontId="15" numFmtId="0" xfId="0" applyAlignment="1" applyBorder="1" applyFont="1">
      <alignment horizontal="center" vertical="center"/>
    </xf>
    <xf borderId="55" fillId="0" fontId="15" numFmtId="165" xfId="0" applyAlignment="1" applyBorder="1" applyFont="1" applyNumberFormat="1">
      <alignment horizontal="center" vertical="center"/>
    </xf>
    <xf borderId="0" fillId="0" fontId="15" numFmtId="0" xfId="0" applyFont="1"/>
    <xf borderId="29" fillId="0" fontId="15" numFmtId="165" xfId="0" applyBorder="1" applyFont="1" applyNumberFormat="1"/>
    <xf borderId="29" fillId="0" fontId="15" numFmtId="165" xfId="0" applyAlignment="1" applyBorder="1" applyFont="1" applyNumberFormat="1">
      <alignment horizontal="center" vertical="center"/>
    </xf>
    <xf borderId="69" fillId="9" fontId="19" numFmtId="0" xfId="0" applyBorder="1" applyFill="1" applyFont="1"/>
    <xf borderId="64" fillId="9" fontId="19" numFmtId="0" xfId="0" applyAlignment="1" applyBorder="1" applyFont="1">
      <alignment horizontal="center"/>
    </xf>
    <xf borderId="30" fillId="0" fontId="15" numFmtId="0" xfId="0" applyAlignment="1" applyBorder="1" applyFont="1">
      <alignment horizontal="center"/>
    </xf>
    <xf borderId="30" fillId="0" fontId="15" numFmtId="165" xfId="0" applyAlignment="1" applyBorder="1" applyFont="1" applyNumberFormat="1">
      <alignment horizontal="center"/>
    </xf>
    <xf borderId="64" fillId="0" fontId="15" numFmtId="165" xfId="0" applyAlignment="1" applyBorder="1" applyFont="1" applyNumberFormat="1">
      <alignment horizontal="center"/>
    </xf>
    <xf borderId="0" fillId="0" fontId="15" numFmtId="165" xfId="0" applyAlignment="1" applyFont="1" applyNumberFormat="1">
      <alignment horizontal="center"/>
    </xf>
    <xf borderId="14" fillId="0" fontId="15" numFmtId="165" xfId="0" applyAlignment="1" applyBorder="1" applyFont="1" applyNumberFormat="1">
      <alignment horizontal="center"/>
    </xf>
    <xf borderId="19" fillId="10" fontId="19" numFmtId="165" xfId="0" applyBorder="1" applyFill="1" applyFont="1" applyNumberFormat="1"/>
    <xf borderId="73" fillId="10" fontId="19" numFmtId="165" xfId="0" applyAlignment="1" applyBorder="1" applyFont="1" applyNumberFormat="1">
      <alignment horizontal="center"/>
    </xf>
    <xf borderId="74" fillId="10" fontId="19" numFmtId="165" xfId="0" applyAlignment="1" applyBorder="1" applyFont="1" applyNumberFormat="1">
      <alignment horizontal="center"/>
    </xf>
    <xf borderId="69" fillId="10" fontId="19" numFmtId="165" xfId="0" applyAlignment="1" applyBorder="1" applyFont="1" applyNumberFormat="1">
      <alignment horizontal="center"/>
    </xf>
    <xf borderId="0" fillId="0" fontId="15" numFmtId="165" xfId="0" applyFont="1" applyNumberFormat="1"/>
    <xf borderId="73" fillId="10" fontId="19" numFmtId="165" xfId="0" applyBorder="1" applyFont="1" applyNumberFormat="1"/>
    <xf borderId="74" fillId="10" fontId="19" numFmtId="165" xfId="0" applyBorder="1" applyFont="1" applyNumberFormat="1"/>
    <xf borderId="68" fillId="11" fontId="21" numFmtId="0" xfId="0" applyAlignment="1" applyBorder="1" applyFill="1" applyFont="1">
      <alignment horizontal="center" shrinkToFit="0" vertical="center" wrapText="1"/>
    </xf>
    <xf borderId="68" fillId="11" fontId="22" numFmtId="165" xfId="0" applyAlignment="1" applyBorder="1" applyFont="1" applyNumberFormat="1">
      <alignment horizontal="center" shrinkToFit="0" vertical="center" wrapText="1"/>
    </xf>
    <xf borderId="14" fillId="11" fontId="22" numFmtId="0" xfId="0" applyAlignment="1" applyBorder="1" applyFont="1">
      <alignment horizontal="center" shrinkToFit="0" vertical="center" wrapText="1"/>
    </xf>
    <xf borderId="64" fillId="0" fontId="16" numFmtId="0" xfId="0" applyAlignment="1" applyBorder="1" applyFont="1">
      <alignment horizontal="center"/>
    </xf>
    <xf borderId="64" fillId="0" fontId="23" numFmtId="0" xfId="0" applyAlignment="1" applyBorder="1" applyFont="1">
      <alignment horizontal="center"/>
    </xf>
    <xf borderId="64" fillId="0" fontId="23" numFmtId="165" xfId="0" applyAlignment="1" applyBorder="1" applyFont="1" applyNumberFormat="1">
      <alignment horizontal="center"/>
    </xf>
    <xf borderId="64" fillId="4" fontId="23" numFmtId="165" xfId="0" applyAlignment="1" applyBorder="1" applyFont="1" applyNumberFormat="1">
      <alignment horizontal="center"/>
    </xf>
    <xf borderId="0" fillId="0" fontId="16" numFmtId="0" xfId="0" applyAlignment="1" applyFont="1">
      <alignment horizontal="center"/>
    </xf>
    <xf borderId="64" fillId="4" fontId="23" numFmtId="0" xfId="0" applyAlignment="1" applyBorder="1" applyFont="1">
      <alignment horizontal="center"/>
    </xf>
    <xf borderId="75" fillId="12" fontId="24" numFmtId="0" xfId="0" applyAlignment="1" applyBorder="1" applyFill="1" applyFont="1">
      <alignment horizontal="center" shrinkToFit="0" vertical="center" wrapText="1"/>
    </xf>
    <xf borderId="68" fillId="12" fontId="24" numFmtId="0" xfId="0" applyAlignment="1" applyBorder="1" applyFont="1">
      <alignment horizontal="center" vertical="center"/>
    </xf>
    <xf borderId="68" fillId="12" fontId="24" numFmtId="0" xfId="0" applyAlignment="1" applyBorder="1" applyFont="1">
      <alignment horizontal="center" shrinkToFit="0" vertical="center" wrapText="1"/>
    </xf>
    <xf borderId="68" fillId="12" fontId="24" numFmtId="165" xfId="0" applyAlignment="1" applyBorder="1" applyFont="1" applyNumberFormat="1">
      <alignment horizontal="center" shrinkToFit="0" vertical="center" wrapText="1"/>
    </xf>
    <xf borderId="64" fillId="0" fontId="15" numFmtId="0" xfId="0" applyAlignment="1" applyBorder="1" applyFont="1">
      <alignment horizontal="center" shrinkToFit="0" wrapText="1"/>
    </xf>
    <xf borderId="0" fillId="0" fontId="15" numFmtId="0" xfId="0" applyAlignment="1" applyFont="1">
      <alignment horizontal="center" shrinkToFit="0" wrapText="1"/>
    </xf>
    <xf borderId="0" fillId="0" fontId="15" numFmtId="0" xfId="0" applyAlignment="1" applyFont="1">
      <alignment horizontal="center" vertical="center"/>
    </xf>
    <xf borderId="64" fillId="0" fontId="19" numFmtId="167" xfId="0" applyAlignment="1" applyBorder="1" applyFont="1" applyNumberFormat="1">
      <alignment horizontal="center"/>
    </xf>
    <xf borderId="70" fillId="2" fontId="11" numFmtId="0" xfId="0" applyAlignment="1" applyBorder="1" applyFont="1">
      <alignment horizontal="center" shrinkToFit="0" vertical="center" wrapText="1"/>
    </xf>
    <xf borderId="71" fillId="0" fontId="6" numFmtId="0" xfId="0" applyBorder="1" applyFont="1"/>
    <xf borderId="76" fillId="0" fontId="6" numFmtId="0" xfId="0" applyBorder="1" applyFont="1"/>
    <xf borderId="34" fillId="0" fontId="1" numFmtId="2" xfId="0" applyAlignment="1" applyBorder="1" applyFont="1" applyNumberFormat="1">
      <alignment horizontal="center" shrinkToFit="0" vertical="center" wrapText="1"/>
    </xf>
    <xf borderId="0" fillId="0" fontId="16" numFmtId="0" xfId="0" applyFont="1"/>
    <xf borderId="0" fillId="0" fontId="1" numFmtId="2" xfId="0" applyAlignment="1" applyFont="1" applyNumberFormat="1">
      <alignment horizontal="center" shrinkToFit="0" vertical="center" wrapText="1"/>
    </xf>
    <xf borderId="0" fillId="0" fontId="15" numFmtId="0" xfId="0" applyAlignment="1" applyFont="1">
      <alignment vertical="center"/>
    </xf>
    <xf borderId="77" fillId="13" fontId="25" numFmtId="0" xfId="0" applyAlignment="1" applyBorder="1" applyFill="1" applyFont="1">
      <alignment horizontal="center"/>
    </xf>
    <xf borderId="77" fillId="13" fontId="25" numFmtId="0" xfId="0" applyAlignment="1" applyBorder="1" applyFont="1">
      <alignment horizontal="center" vertical="center"/>
    </xf>
    <xf borderId="77" fillId="14" fontId="26" numFmtId="0" xfId="0" applyBorder="1" applyFill="1" applyFont="1"/>
    <xf borderId="78" fillId="14" fontId="16" numFmtId="0" xfId="0" applyAlignment="1" applyBorder="1" applyFont="1">
      <alignment horizontal="center" shrinkToFit="0" vertical="center" wrapText="1"/>
    </xf>
    <xf borderId="79" fillId="0" fontId="6" numFmtId="0" xfId="0" applyBorder="1" applyFont="1"/>
    <xf borderId="77" fillId="15" fontId="26" numFmtId="0" xfId="0" applyBorder="1" applyFill="1" applyFont="1"/>
    <xf borderId="78" fillId="15" fontId="16" numFmtId="0" xfId="0" applyAlignment="1" applyBorder="1" applyFont="1">
      <alignment horizontal="center" shrinkToFit="0" vertical="center" wrapText="1"/>
    </xf>
    <xf borderId="77" fillId="16" fontId="26" numFmtId="0" xfId="0" applyBorder="1" applyFill="1" applyFont="1"/>
    <xf borderId="78" fillId="16" fontId="16" numFmtId="0" xfId="0" applyAlignment="1" applyBorder="1" applyFont="1">
      <alignment horizontal="center" shrinkToFit="0" vertical="center" wrapText="1"/>
    </xf>
    <xf borderId="77" fillId="17" fontId="26" numFmtId="0" xfId="0" applyBorder="1" applyFill="1" applyFont="1"/>
    <xf borderId="78" fillId="17" fontId="16" numFmtId="0" xfId="0" applyAlignment="1" applyBorder="1" applyFont="1">
      <alignment horizontal="center" shrinkToFit="0" vertical="center" wrapText="1"/>
    </xf>
    <xf borderId="77" fillId="18" fontId="26" numFmtId="0" xfId="0" applyBorder="1" applyFill="1" applyFont="1"/>
    <xf borderId="78" fillId="18" fontId="16" numFmtId="0" xfId="0" applyAlignment="1" applyBorder="1" applyFont="1">
      <alignment horizontal="center" shrinkToFit="0" vertical="center" wrapText="1"/>
    </xf>
    <xf borderId="77" fillId="19" fontId="26" numFmtId="0" xfId="0" applyBorder="1" applyFill="1" applyFont="1"/>
    <xf borderId="78" fillId="19" fontId="16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33.25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7" width="10.63"/>
    <col customWidth="1" min="18" max="18" width="14.88"/>
    <col customWidth="1" min="19" max="25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1"/>
      <c r="W1" s="1"/>
      <c r="X1" s="1"/>
      <c r="Y1" s="1"/>
      <c r="Z1" s="3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1"/>
      <c r="W2" s="1"/>
      <c r="X2" s="1"/>
      <c r="Y2" s="1"/>
      <c r="Z2" s="3"/>
    </row>
    <row r="3">
      <c r="A3" s="4"/>
      <c r="M3" s="1"/>
      <c r="N3" s="1"/>
      <c r="O3" s="1"/>
      <c r="P3" s="1"/>
      <c r="Q3" s="1"/>
      <c r="R3" s="1"/>
      <c r="S3" s="1"/>
      <c r="T3" s="2"/>
      <c r="U3" s="2"/>
      <c r="V3" s="1"/>
      <c r="W3" s="1"/>
      <c r="X3" s="1"/>
      <c r="Y3" s="1"/>
      <c r="Z3" s="3"/>
    </row>
    <row r="4">
      <c r="M4" s="1"/>
      <c r="N4" s="1"/>
      <c r="O4" s="1"/>
      <c r="P4" s="1"/>
      <c r="Q4" s="1"/>
      <c r="R4" s="1"/>
      <c r="S4" s="1"/>
      <c r="T4" s="2"/>
      <c r="U4" s="2"/>
      <c r="V4" s="1"/>
      <c r="W4" s="1"/>
      <c r="X4" s="1"/>
      <c r="Y4" s="1"/>
      <c r="Z4" s="3"/>
    </row>
    <row r="5">
      <c r="M5" s="1"/>
      <c r="N5" s="1"/>
      <c r="O5" s="1"/>
      <c r="P5" s="1"/>
      <c r="Q5" s="1"/>
      <c r="R5" s="1"/>
      <c r="S5" s="1"/>
      <c r="T5" s="2"/>
      <c r="U5" s="2"/>
      <c r="V5" s="1"/>
      <c r="W5" s="1"/>
      <c r="X5" s="1"/>
      <c r="Y5" s="1"/>
      <c r="Z5" s="3"/>
    </row>
    <row r="6">
      <c r="A6" s="5"/>
      <c r="L6" s="1"/>
      <c r="M6" s="1"/>
      <c r="N6" s="1"/>
      <c r="O6" s="1"/>
      <c r="P6" s="1"/>
      <c r="Q6" s="1"/>
      <c r="R6" s="1"/>
      <c r="S6" s="1"/>
      <c r="T6" s="2"/>
      <c r="U6" s="2"/>
      <c r="V6" s="1"/>
      <c r="W6" s="1"/>
      <c r="X6" s="1"/>
      <c r="Y6" s="1"/>
      <c r="Z6" s="3"/>
    </row>
    <row r="7">
      <c r="A7" s="6" t="s">
        <v>0</v>
      </c>
      <c r="M7" s="1"/>
      <c r="N7" s="1"/>
      <c r="O7" s="1"/>
      <c r="P7" s="1"/>
      <c r="Q7" s="1"/>
      <c r="R7" s="1"/>
      <c r="S7" s="1"/>
      <c r="T7" s="2"/>
      <c r="U7" s="2"/>
      <c r="V7" s="1"/>
      <c r="W7" s="1"/>
      <c r="X7" s="1"/>
      <c r="Y7" s="1"/>
      <c r="Z7" s="3"/>
    </row>
    <row r="8" ht="33.0" customHeight="1">
      <c r="A8" s="7" t="s">
        <v>1</v>
      </c>
      <c r="B8" s="8" t="s">
        <v>2</v>
      </c>
      <c r="C8" s="7"/>
      <c r="D8" s="7" t="s">
        <v>3</v>
      </c>
      <c r="E8" s="9" t="s">
        <v>4</v>
      </c>
      <c r="F8" s="10"/>
      <c r="G8" s="11"/>
      <c r="H8" s="7" t="s">
        <v>5</v>
      </c>
      <c r="I8" s="9">
        <v>2025.0</v>
      </c>
      <c r="J8" s="7" t="s">
        <v>6</v>
      </c>
      <c r="L8" s="12">
        <v>45931.0</v>
      </c>
      <c r="M8" s="1"/>
      <c r="N8" s="1"/>
      <c r="O8" s="1"/>
      <c r="P8" s="1"/>
      <c r="Q8" s="1"/>
      <c r="R8" s="1"/>
      <c r="S8" s="1"/>
      <c r="T8" s="2"/>
      <c r="U8" s="2"/>
      <c r="V8" s="1"/>
      <c r="W8" s="1"/>
      <c r="X8" s="1"/>
      <c r="Y8" s="1"/>
      <c r="Z8" s="3"/>
    </row>
    <row r="9" ht="27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5"/>
      <c r="L9" s="1"/>
      <c r="M9" s="1"/>
      <c r="N9" s="16" t="s">
        <v>7</v>
      </c>
      <c r="O9" s="17"/>
      <c r="P9" s="1"/>
      <c r="Q9" s="1"/>
      <c r="R9" s="1"/>
      <c r="S9" s="1"/>
      <c r="T9" s="2"/>
      <c r="U9" s="2"/>
      <c r="V9" s="1"/>
      <c r="W9" s="1"/>
      <c r="X9" s="1"/>
      <c r="Y9" s="1"/>
      <c r="Z9" s="3"/>
    </row>
    <row r="10" ht="16.5" customHeight="1">
      <c r="A10" s="18"/>
      <c r="B10" s="19" t="s">
        <v>8</v>
      </c>
      <c r="C10" s="20" t="s">
        <v>9</v>
      </c>
      <c r="D10" s="21" t="s">
        <v>10</v>
      </c>
      <c r="E10" s="22"/>
      <c r="F10" s="22"/>
      <c r="G10" s="22"/>
      <c r="H10" s="22"/>
      <c r="I10" s="22"/>
      <c r="J10" s="23" t="s">
        <v>11</v>
      </c>
      <c r="K10" s="24" t="s">
        <v>12</v>
      </c>
      <c r="L10" s="25" t="s">
        <v>13</v>
      </c>
      <c r="M10" s="26"/>
      <c r="N10" s="27"/>
      <c r="O10" s="28"/>
      <c r="P10" s="1"/>
      <c r="Q10" s="1"/>
      <c r="R10" s="1"/>
      <c r="S10" s="1"/>
      <c r="T10" s="2"/>
      <c r="U10" s="2"/>
      <c r="V10" s="1"/>
      <c r="W10" s="1"/>
      <c r="X10" s="1"/>
      <c r="Y10" s="1"/>
      <c r="Z10" s="3"/>
    </row>
    <row r="11">
      <c r="A11" s="18"/>
      <c r="B11" s="29"/>
      <c r="C11" s="30"/>
      <c r="D11" s="31" t="s">
        <v>14</v>
      </c>
      <c r="E11" s="32" t="s">
        <v>15</v>
      </c>
      <c r="F11" s="32" t="s">
        <v>16</v>
      </c>
      <c r="G11" s="32" t="s">
        <v>17</v>
      </c>
      <c r="H11" s="33" t="s">
        <v>18</v>
      </c>
      <c r="I11" s="33" t="s">
        <v>19</v>
      </c>
      <c r="J11" s="34"/>
      <c r="K11" s="34"/>
      <c r="L11" s="35"/>
      <c r="M11" s="26"/>
      <c r="N11" s="36" t="s">
        <v>20</v>
      </c>
      <c r="O11" s="37" t="s">
        <v>21</v>
      </c>
      <c r="P11" s="1"/>
      <c r="Q11" s="1"/>
      <c r="R11" s="1"/>
      <c r="S11" s="1"/>
      <c r="T11" s="2"/>
      <c r="U11" s="2"/>
      <c r="V11" s="1"/>
      <c r="W11" s="1"/>
      <c r="X11" s="1"/>
      <c r="Y11" s="1"/>
      <c r="Z11" s="3"/>
    </row>
    <row r="12">
      <c r="A12" s="38" t="s">
        <v>22</v>
      </c>
      <c r="B12" s="39" t="s">
        <v>23</v>
      </c>
      <c r="C12" s="40" t="s">
        <v>24</v>
      </c>
      <c r="D12" s="41" t="s">
        <v>25</v>
      </c>
      <c r="E12" s="41" t="s">
        <v>26</v>
      </c>
      <c r="F12" s="41" t="s">
        <v>27</v>
      </c>
      <c r="G12" s="41" t="s">
        <v>28</v>
      </c>
      <c r="H12" s="42">
        <v>0.0</v>
      </c>
      <c r="I12" s="41">
        <v>100.0</v>
      </c>
      <c r="J12" s="43" t="s">
        <v>29</v>
      </c>
      <c r="K12" s="43" t="s">
        <v>30</v>
      </c>
      <c r="L12" s="44">
        <f>SUM(L20:L89)</f>
        <v>0</v>
      </c>
      <c r="M12" s="1"/>
      <c r="N12" s="45"/>
      <c r="O12" s="46"/>
      <c r="P12" s="1"/>
      <c r="Q12" s="1"/>
      <c r="R12" s="1"/>
      <c r="S12" s="1"/>
      <c r="T12" s="2"/>
      <c r="U12" s="2"/>
      <c r="V12" s="1"/>
      <c r="W12" s="1"/>
      <c r="X12" s="1"/>
      <c r="Y12" s="1"/>
      <c r="Z12" s="3"/>
    </row>
    <row r="13">
      <c r="A13" s="47"/>
      <c r="B13" s="48"/>
      <c r="C13" s="49"/>
      <c r="D13" s="50"/>
      <c r="E13" s="50"/>
      <c r="F13" s="50"/>
      <c r="G13" s="50"/>
      <c r="H13" s="50"/>
      <c r="I13" s="50"/>
      <c r="J13" s="50"/>
      <c r="K13" s="50"/>
      <c r="L13" s="50"/>
      <c r="M13" s="1"/>
      <c r="N13" s="51"/>
      <c r="O13" s="52"/>
      <c r="P13" s="1"/>
      <c r="Q13" s="1"/>
      <c r="R13" s="1"/>
      <c r="S13" s="1"/>
      <c r="T13" s="2"/>
      <c r="U13" s="2"/>
      <c r="V13" s="1"/>
      <c r="W13" s="1"/>
      <c r="X13" s="1"/>
      <c r="Y13" s="1"/>
      <c r="Z13" s="3"/>
    </row>
    <row r="14">
      <c r="A14" s="47"/>
      <c r="B14" s="48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1"/>
      <c r="N14" s="51"/>
      <c r="O14" s="53"/>
      <c r="P14" s="1"/>
      <c r="Q14" s="1"/>
      <c r="R14" s="1"/>
      <c r="S14" s="1"/>
      <c r="T14" s="2"/>
      <c r="U14" s="2"/>
      <c r="V14" s="1"/>
      <c r="W14" s="1"/>
      <c r="X14" s="1"/>
      <c r="Y14" s="1"/>
      <c r="Z14" s="3"/>
    </row>
    <row r="15" ht="63.0" customHeight="1">
      <c r="A15" s="54"/>
      <c r="B15" s="29"/>
      <c r="C15" s="49"/>
      <c r="D15" s="55"/>
      <c r="E15" s="55"/>
      <c r="F15" s="55"/>
      <c r="G15" s="55"/>
      <c r="H15" s="55"/>
      <c r="I15" s="55"/>
      <c r="J15" s="50"/>
      <c r="K15" s="34"/>
      <c r="L15" s="55"/>
      <c r="M15" s="1"/>
      <c r="N15" s="51"/>
      <c r="O15" s="56"/>
      <c r="P15" s="1"/>
      <c r="Q15" s="1"/>
      <c r="R15" s="1"/>
      <c r="S15" s="1"/>
      <c r="T15" s="2"/>
      <c r="U15" s="2"/>
      <c r="V15" s="1"/>
      <c r="W15" s="1"/>
      <c r="X15" s="1"/>
      <c r="Y15" s="1"/>
      <c r="Z15" s="3"/>
    </row>
    <row r="16">
      <c r="A16" s="57" t="s">
        <v>31</v>
      </c>
      <c r="B16" s="58" t="s">
        <v>32</v>
      </c>
      <c r="C16" s="59" t="s">
        <v>24</v>
      </c>
      <c r="D16" s="41" t="s">
        <v>33</v>
      </c>
      <c r="E16" s="41" t="s">
        <v>34</v>
      </c>
      <c r="F16" s="41" t="s">
        <v>27</v>
      </c>
      <c r="G16" s="41" t="s">
        <v>28</v>
      </c>
      <c r="H16" s="60">
        <v>0.0</v>
      </c>
      <c r="I16" s="60">
        <v>1.0</v>
      </c>
      <c r="J16" s="43" t="s">
        <v>29</v>
      </c>
      <c r="K16" s="43" t="s">
        <v>30</v>
      </c>
      <c r="L16" s="61"/>
      <c r="M16" s="1"/>
      <c r="N16" s="51"/>
      <c r="O16" s="62"/>
      <c r="P16" s="1"/>
      <c r="Q16" s="1"/>
      <c r="R16" s="1"/>
      <c r="S16" s="1"/>
      <c r="T16" s="2"/>
      <c r="U16" s="2"/>
      <c r="V16" s="1"/>
      <c r="W16" s="1"/>
      <c r="X16" s="1"/>
      <c r="Y16" s="1"/>
      <c r="Z16" s="3"/>
    </row>
    <row r="17">
      <c r="A17" s="63"/>
      <c r="B17" s="48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1"/>
      <c r="N17" s="51"/>
      <c r="O17" s="62"/>
      <c r="P17" s="1"/>
      <c r="Q17" s="1"/>
      <c r="R17" s="1"/>
      <c r="S17" s="1"/>
      <c r="T17" s="2"/>
      <c r="U17" s="2"/>
      <c r="V17" s="1"/>
      <c r="W17" s="1"/>
      <c r="X17" s="1"/>
      <c r="Y17" s="1"/>
      <c r="Z17" s="3"/>
    </row>
    <row r="18">
      <c r="A18" s="63"/>
      <c r="B18" s="48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1"/>
      <c r="N18" s="51"/>
      <c r="O18" s="62"/>
      <c r="P18" s="1"/>
      <c r="Q18" s="64"/>
      <c r="R18" s="65"/>
      <c r="S18" s="66"/>
      <c r="T18" s="67"/>
      <c r="U18" s="67"/>
      <c r="V18" s="68"/>
      <c r="W18" s="1"/>
      <c r="X18" s="1"/>
      <c r="Y18" s="1"/>
      <c r="Z18" s="3"/>
    </row>
    <row r="19" ht="40.5" customHeight="1">
      <c r="A19" s="69"/>
      <c r="B19" s="48"/>
      <c r="C19" s="55"/>
      <c r="D19" s="55"/>
      <c r="E19" s="55"/>
      <c r="F19" s="55"/>
      <c r="G19" s="55"/>
      <c r="H19" s="55"/>
      <c r="I19" s="55"/>
      <c r="J19" s="50"/>
      <c r="K19" s="34"/>
      <c r="L19" s="55"/>
      <c r="M19" s="1"/>
      <c r="N19" s="51"/>
      <c r="O19" s="62"/>
      <c r="P19" s="1"/>
      <c r="Q19" s="70"/>
      <c r="R19" s="71"/>
      <c r="S19" s="72"/>
      <c r="T19" s="73"/>
      <c r="U19" s="73"/>
      <c r="V19" s="71"/>
      <c r="W19" s="1"/>
      <c r="X19" s="1"/>
      <c r="Y19" s="1"/>
      <c r="Z19" s="3"/>
    </row>
    <row r="20" ht="15.75" customHeight="1">
      <c r="A20" s="74" t="s">
        <v>35</v>
      </c>
      <c r="B20" s="75" t="s">
        <v>36</v>
      </c>
      <c r="C20" s="40" t="s">
        <v>37</v>
      </c>
      <c r="D20" s="76" t="s">
        <v>38</v>
      </c>
      <c r="E20" s="76" t="s">
        <v>39</v>
      </c>
      <c r="F20" s="77" t="s">
        <v>27</v>
      </c>
      <c r="G20" s="77" t="s">
        <v>40</v>
      </c>
      <c r="H20" s="78">
        <v>0.0</v>
      </c>
      <c r="I20" s="78">
        <v>1.0</v>
      </c>
      <c r="J20" s="43" t="s">
        <v>41</v>
      </c>
      <c r="K20" s="43" t="s">
        <v>30</v>
      </c>
      <c r="L20" s="79">
        <f>SUM(O20:O30)</f>
        <v>0</v>
      </c>
      <c r="M20" s="80"/>
      <c r="N20" s="81"/>
      <c r="O20" s="82"/>
      <c r="P20" s="83"/>
      <c r="Q20" s="84"/>
      <c r="R20" s="85"/>
      <c r="S20" s="86"/>
      <c r="T20" s="2"/>
      <c r="U20" s="2"/>
      <c r="V20" s="1"/>
      <c r="W20" s="1"/>
      <c r="X20" s="1"/>
      <c r="Y20" s="1"/>
      <c r="Z20" s="3"/>
    </row>
    <row r="21" ht="15.75" customHeight="1">
      <c r="A21" s="47"/>
      <c r="B21" s="48"/>
      <c r="C21" s="49"/>
      <c r="D21" s="50"/>
      <c r="E21" s="50"/>
      <c r="F21" s="50"/>
      <c r="G21" s="50"/>
      <c r="H21" s="50"/>
      <c r="I21" s="50"/>
      <c r="J21" s="50"/>
      <c r="K21" s="50"/>
      <c r="L21" s="87"/>
      <c r="M21" s="1"/>
      <c r="N21" s="81"/>
      <c r="O21" s="82"/>
      <c r="P21" s="83"/>
      <c r="Q21" s="84"/>
      <c r="R21" s="85"/>
      <c r="S21" s="86"/>
      <c r="T21" s="2"/>
      <c r="U21" s="2"/>
      <c r="V21" s="1"/>
      <c r="W21" s="1"/>
      <c r="X21" s="1"/>
      <c r="Y21" s="1"/>
      <c r="Z21" s="3"/>
    </row>
    <row r="22" ht="15.75" customHeight="1">
      <c r="A22" s="47"/>
      <c r="B22" s="48"/>
      <c r="C22" s="49"/>
      <c r="D22" s="50"/>
      <c r="E22" s="50"/>
      <c r="F22" s="50"/>
      <c r="G22" s="50"/>
      <c r="H22" s="50"/>
      <c r="I22" s="50"/>
      <c r="J22" s="50"/>
      <c r="K22" s="50"/>
      <c r="L22" s="87"/>
      <c r="M22" s="1"/>
      <c r="N22" s="81"/>
      <c r="O22" s="82"/>
      <c r="P22" s="83"/>
      <c r="Q22" s="84"/>
      <c r="R22" s="85"/>
      <c r="S22" s="86"/>
      <c r="T22" s="2"/>
      <c r="U22" s="2"/>
      <c r="V22" s="1"/>
      <c r="W22" s="1"/>
      <c r="X22" s="1"/>
      <c r="Y22" s="1"/>
      <c r="Z22" s="3"/>
    </row>
    <row r="23" ht="57.0" customHeight="1">
      <c r="A23" s="54"/>
      <c r="B23" s="29"/>
      <c r="C23" s="88"/>
      <c r="D23" s="34"/>
      <c r="E23" s="34"/>
      <c r="F23" s="34"/>
      <c r="G23" s="34"/>
      <c r="H23" s="34"/>
      <c r="I23" s="34"/>
      <c r="J23" s="34"/>
      <c r="K23" s="34"/>
      <c r="L23" s="89"/>
      <c r="M23" s="90"/>
      <c r="N23" s="81"/>
      <c r="O23" s="82"/>
      <c r="P23" s="83"/>
      <c r="Q23" s="84"/>
      <c r="R23" s="85"/>
      <c r="S23" s="86"/>
      <c r="T23" s="2"/>
      <c r="U23" s="2"/>
      <c r="V23" s="1"/>
      <c r="W23" s="1"/>
      <c r="X23" s="1"/>
      <c r="Y23" s="1"/>
      <c r="Z23" s="3"/>
    </row>
    <row r="24" ht="15.75" customHeight="1">
      <c r="A24" s="91" t="s">
        <v>42</v>
      </c>
      <c r="B24" s="92" t="s">
        <v>43</v>
      </c>
      <c r="C24" s="40" t="s">
        <v>37</v>
      </c>
      <c r="D24" s="93" t="s">
        <v>44</v>
      </c>
      <c r="E24" s="76" t="s">
        <v>45</v>
      </c>
      <c r="F24" s="94" t="s">
        <v>27</v>
      </c>
      <c r="G24" s="94" t="s">
        <v>46</v>
      </c>
      <c r="H24" s="95">
        <v>0.0</v>
      </c>
      <c r="I24" s="95">
        <v>1.0</v>
      </c>
      <c r="J24" s="76" t="s">
        <v>47</v>
      </c>
      <c r="K24" s="43" t="s">
        <v>30</v>
      </c>
      <c r="L24" s="96"/>
      <c r="M24" s="1"/>
      <c r="N24" s="81"/>
      <c r="O24" s="82"/>
      <c r="P24" s="83"/>
      <c r="Q24" s="84"/>
      <c r="R24" s="85"/>
      <c r="S24" s="86"/>
      <c r="T24" s="2"/>
      <c r="U24" s="2"/>
      <c r="V24" s="1"/>
      <c r="W24" s="1"/>
      <c r="X24" s="1"/>
      <c r="Y24" s="1"/>
      <c r="Z24" s="3"/>
    </row>
    <row r="25" ht="15.75" customHeight="1">
      <c r="A25" s="47"/>
      <c r="B25" s="48"/>
      <c r="C25" s="49"/>
      <c r="D25" s="50"/>
      <c r="E25" s="50"/>
      <c r="F25" s="50"/>
      <c r="G25" s="50"/>
      <c r="H25" s="50"/>
      <c r="I25" s="50"/>
      <c r="J25" s="50"/>
      <c r="K25" s="50"/>
      <c r="L25" s="87"/>
      <c r="M25" s="1"/>
      <c r="N25" s="81"/>
      <c r="O25" s="82"/>
      <c r="P25" s="83"/>
      <c r="Q25" s="4"/>
      <c r="R25" s="85"/>
      <c r="S25" s="86"/>
      <c r="T25" s="2"/>
      <c r="U25" s="2"/>
      <c r="V25" s="1"/>
      <c r="W25" s="1"/>
      <c r="X25" s="1"/>
      <c r="Y25" s="1"/>
      <c r="Z25" s="3"/>
    </row>
    <row r="26" ht="15.75" customHeight="1">
      <c r="A26" s="47"/>
      <c r="B26" s="48"/>
      <c r="C26" s="49"/>
      <c r="D26" s="50"/>
      <c r="E26" s="50"/>
      <c r="F26" s="50"/>
      <c r="G26" s="50"/>
      <c r="H26" s="50"/>
      <c r="I26" s="50"/>
      <c r="J26" s="50"/>
      <c r="K26" s="50"/>
      <c r="L26" s="87"/>
      <c r="M26" s="1"/>
      <c r="N26" s="81"/>
      <c r="O26" s="82"/>
      <c r="P26" s="83"/>
      <c r="Q26" s="84"/>
      <c r="R26" s="85"/>
      <c r="S26" s="86"/>
      <c r="T26" s="2"/>
      <c r="U26" s="2"/>
      <c r="V26" s="1"/>
      <c r="W26" s="1"/>
      <c r="X26" s="1"/>
      <c r="Y26" s="1"/>
      <c r="Z26" s="3"/>
    </row>
    <row r="27" ht="34.5" customHeight="1">
      <c r="A27" s="54"/>
      <c r="B27" s="29"/>
      <c r="C27" s="88"/>
      <c r="D27" s="34"/>
      <c r="E27" s="34"/>
      <c r="F27" s="34"/>
      <c r="G27" s="34"/>
      <c r="H27" s="34"/>
      <c r="I27" s="34"/>
      <c r="J27" s="34"/>
      <c r="K27" s="34"/>
      <c r="L27" s="35"/>
      <c r="M27" s="1"/>
      <c r="N27" s="81"/>
      <c r="O27" s="82"/>
      <c r="P27" s="83"/>
      <c r="Q27" s="4"/>
      <c r="R27" s="85"/>
      <c r="S27" s="86"/>
      <c r="T27" s="2"/>
      <c r="U27" s="2"/>
      <c r="V27" s="1"/>
      <c r="W27" s="1"/>
      <c r="X27" s="1"/>
      <c r="Y27" s="1"/>
      <c r="Z27" s="3"/>
    </row>
    <row r="28" ht="15.75" customHeight="1">
      <c r="A28" s="91" t="s">
        <v>48</v>
      </c>
      <c r="B28" s="75" t="s">
        <v>49</v>
      </c>
      <c r="C28" s="40" t="s">
        <v>24</v>
      </c>
      <c r="D28" s="93" t="s">
        <v>50</v>
      </c>
      <c r="E28" s="43" t="s">
        <v>51</v>
      </c>
      <c r="F28" s="94" t="s">
        <v>52</v>
      </c>
      <c r="G28" s="94" t="s">
        <v>46</v>
      </c>
      <c r="H28" s="95">
        <v>0.0</v>
      </c>
      <c r="I28" s="94" t="s">
        <v>53</v>
      </c>
      <c r="J28" s="43" t="s">
        <v>54</v>
      </c>
      <c r="K28" s="43" t="s">
        <v>55</v>
      </c>
      <c r="L28" s="97"/>
      <c r="M28" s="1"/>
      <c r="N28" s="81"/>
      <c r="O28" s="82"/>
      <c r="P28" s="83"/>
      <c r="Q28" s="84"/>
      <c r="R28" s="85"/>
      <c r="S28" s="86"/>
      <c r="T28" s="2"/>
      <c r="U28" s="2"/>
      <c r="W28" s="1"/>
      <c r="X28" s="1"/>
      <c r="Y28" s="1"/>
      <c r="Z28" s="3"/>
    </row>
    <row r="29" ht="15.75" customHeight="1">
      <c r="A29" s="47"/>
      <c r="B29" s="48"/>
      <c r="C29" s="49"/>
      <c r="D29" s="50"/>
      <c r="E29" s="50"/>
      <c r="F29" s="50"/>
      <c r="G29" s="50"/>
      <c r="H29" s="50"/>
      <c r="I29" s="50"/>
      <c r="J29" s="50"/>
      <c r="K29" s="50"/>
      <c r="L29" s="87"/>
      <c r="M29" s="1"/>
      <c r="N29" s="81"/>
      <c r="O29" s="82"/>
      <c r="P29" s="83"/>
      <c r="Q29" s="4"/>
      <c r="R29" s="85"/>
      <c r="S29" s="86"/>
      <c r="T29" s="2"/>
      <c r="U29" s="2"/>
      <c r="W29" s="1"/>
      <c r="X29" s="1"/>
      <c r="Y29" s="1"/>
      <c r="Z29" s="3"/>
    </row>
    <row r="30" ht="15.75" customHeight="1">
      <c r="A30" s="47"/>
      <c r="B30" s="48"/>
      <c r="C30" s="49"/>
      <c r="D30" s="50"/>
      <c r="E30" s="50"/>
      <c r="F30" s="50"/>
      <c r="G30" s="50"/>
      <c r="H30" s="50"/>
      <c r="I30" s="50"/>
      <c r="J30" s="50"/>
      <c r="K30" s="50"/>
      <c r="L30" s="87"/>
      <c r="M30" s="1"/>
      <c r="N30" s="81"/>
      <c r="O30" s="82"/>
      <c r="P30" s="83"/>
      <c r="Q30" s="84"/>
      <c r="R30" s="85"/>
      <c r="S30" s="86"/>
      <c r="T30" s="2"/>
      <c r="U30" s="2"/>
      <c r="W30" s="1"/>
      <c r="X30" s="1"/>
      <c r="Y30" s="1"/>
      <c r="Z30" s="3"/>
    </row>
    <row r="31" ht="54.0" customHeight="1">
      <c r="A31" s="54"/>
      <c r="B31" s="29"/>
      <c r="C31" s="88"/>
      <c r="D31" s="34"/>
      <c r="E31" s="34"/>
      <c r="F31" s="34"/>
      <c r="G31" s="34"/>
      <c r="H31" s="34"/>
      <c r="I31" s="34"/>
      <c r="J31" s="34"/>
      <c r="K31" s="34"/>
      <c r="L31" s="35"/>
      <c r="M31" s="1"/>
      <c r="N31" s="51"/>
      <c r="O31" s="62"/>
      <c r="P31" s="1"/>
      <c r="Q31" s="4"/>
      <c r="R31" s="85"/>
      <c r="S31" s="86"/>
      <c r="T31" s="2"/>
      <c r="U31" s="2"/>
      <c r="V31" s="1"/>
      <c r="W31" s="1"/>
      <c r="X31" s="1"/>
      <c r="Y31" s="1"/>
      <c r="Z31" s="3"/>
    </row>
    <row r="32" ht="15.75" customHeight="1">
      <c r="A32" s="91" t="s">
        <v>56</v>
      </c>
      <c r="B32" s="75" t="s">
        <v>57</v>
      </c>
      <c r="C32" s="43" t="s">
        <v>24</v>
      </c>
      <c r="D32" s="43" t="s">
        <v>58</v>
      </c>
      <c r="E32" s="43" t="s">
        <v>59</v>
      </c>
      <c r="F32" s="94" t="s">
        <v>27</v>
      </c>
      <c r="G32" s="94" t="s">
        <v>28</v>
      </c>
      <c r="H32" s="94">
        <v>0.0</v>
      </c>
      <c r="I32" s="98">
        <v>1.0</v>
      </c>
      <c r="J32" s="43" t="s">
        <v>60</v>
      </c>
      <c r="K32" s="43" t="s">
        <v>61</v>
      </c>
      <c r="L32" s="97"/>
      <c r="M32" s="1"/>
      <c r="N32" s="51"/>
      <c r="O32" s="62"/>
      <c r="P32" s="1"/>
      <c r="Q32" s="4"/>
      <c r="R32" s="85"/>
      <c r="S32" s="86"/>
      <c r="T32" s="2"/>
      <c r="U32" s="2"/>
      <c r="V32" s="1"/>
      <c r="W32" s="1"/>
      <c r="X32" s="1"/>
      <c r="Y32" s="1"/>
      <c r="Z32" s="3"/>
    </row>
    <row r="33" ht="15.75" customHeight="1">
      <c r="A33" s="47"/>
      <c r="B33" s="48"/>
      <c r="C33" s="50"/>
      <c r="D33" s="50"/>
      <c r="E33" s="50"/>
      <c r="F33" s="50"/>
      <c r="G33" s="50"/>
      <c r="H33" s="50"/>
      <c r="I33" s="50"/>
      <c r="J33" s="50"/>
      <c r="K33" s="50"/>
      <c r="L33" s="87"/>
      <c r="M33" s="1"/>
      <c r="N33" s="51"/>
      <c r="O33" s="62"/>
      <c r="P33" s="1"/>
      <c r="Q33" s="84"/>
      <c r="R33" s="85"/>
      <c r="S33" s="86"/>
      <c r="T33" s="2"/>
      <c r="U33" s="2"/>
      <c r="V33" s="1"/>
      <c r="W33" s="1"/>
      <c r="X33" s="1"/>
      <c r="Y33" s="1"/>
      <c r="Z33" s="3"/>
    </row>
    <row r="34" ht="35.25" customHeight="1">
      <c r="A34" s="54"/>
      <c r="B34" s="29"/>
      <c r="C34" s="34"/>
      <c r="D34" s="34"/>
      <c r="E34" s="34"/>
      <c r="F34" s="34"/>
      <c r="G34" s="34"/>
      <c r="H34" s="34"/>
      <c r="I34" s="34"/>
      <c r="J34" s="34"/>
      <c r="K34" s="34"/>
      <c r="L34" s="35"/>
      <c r="M34" s="1"/>
      <c r="N34" s="51"/>
      <c r="O34" s="62"/>
      <c r="P34" s="1"/>
      <c r="Q34" s="84"/>
      <c r="R34" s="85"/>
      <c r="S34" s="86"/>
      <c r="T34" s="2"/>
      <c r="U34" s="2"/>
      <c r="V34" s="1"/>
      <c r="W34" s="1"/>
      <c r="X34" s="1"/>
      <c r="Y34" s="1"/>
      <c r="Z34" s="3"/>
    </row>
    <row r="35" ht="15.75" customHeight="1">
      <c r="A35" s="74" t="s">
        <v>62</v>
      </c>
      <c r="B35" s="75" t="s">
        <v>63</v>
      </c>
      <c r="C35" s="40" t="s">
        <v>37</v>
      </c>
      <c r="D35" s="93" t="s">
        <v>64</v>
      </c>
      <c r="E35" s="43" t="s">
        <v>65</v>
      </c>
      <c r="F35" s="94" t="s">
        <v>27</v>
      </c>
      <c r="G35" s="94" t="s">
        <v>40</v>
      </c>
      <c r="H35" s="94">
        <v>0.0</v>
      </c>
      <c r="I35" s="98">
        <v>1.0</v>
      </c>
      <c r="J35" s="76" t="s">
        <v>47</v>
      </c>
      <c r="K35" s="43" t="s">
        <v>66</v>
      </c>
      <c r="L35" s="99">
        <f>SUM(O35:O43)</f>
        <v>0</v>
      </c>
      <c r="M35" s="100"/>
      <c r="N35" s="101"/>
      <c r="O35" s="102"/>
      <c r="P35" s="1"/>
      <c r="Q35" s="4"/>
      <c r="R35" s="85"/>
      <c r="S35" s="86"/>
      <c r="T35" s="2"/>
      <c r="U35" s="2"/>
      <c r="V35" s="1"/>
      <c r="W35" s="1"/>
      <c r="X35" s="1"/>
      <c r="Y35" s="1"/>
      <c r="Z35" s="3"/>
    </row>
    <row r="36" ht="15.75" customHeight="1">
      <c r="A36" s="47"/>
      <c r="B36" s="48"/>
      <c r="C36" s="49"/>
      <c r="D36" s="50"/>
      <c r="E36" s="50"/>
      <c r="F36" s="50"/>
      <c r="G36" s="50"/>
      <c r="H36" s="50"/>
      <c r="I36" s="50"/>
      <c r="J36" s="50"/>
      <c r="K36" s="50"/>
      <c r="L36" s="87"/>
      <c r="M36" s="103"/>
      <c r="N36" s="104"/>
      <c r="O36" s="105"/>
      <c r="P36" s="1"/>
      <c r="Q36" s="84"/>
      <c r="R36" s="85"/>
      <c r="S36" s="86"/>
      <c r="T36" s="2"/>
      <c r="U36" s="2"/>
      <c r="V36" s="1"/>
      <c r="W36" s="1"/>
      <c r="X36" s="1"/>
      <c r="Y36" s="1"/>
      <c r="Z36" s="3"/>
    </row>
    <row r="37" ht="15.75" customHeight="1">
      <c r="A37" s="47"/>
      <c r="B37" s="48"/>
      <c r="C37" s="49"/>
      <c r="D37" s="50"/>
      <c r="E37" s="50"/>
      <c r="F37" s="50"/>
      <c r="G37" s="50"/>
      <c r="H37" s="50"/>
      <c r="I37" s="50"/>
      <c r="J37" s="50"/>
      <c r="K37" s="50"/>
      <c r="L37" s="87"/>
      <c r="M37" s="103"/>
      <c r="N37" s="104"/>
      <c r="O37" s="105"/>
      <c r="P37" s="1"/>
      <c r="Q37" s="4"/>
      <c r="R37" s="85"/>
      <c r="S37" s="86"/>
      <c r="T37" s="2"/>
      <c r="U37" s="2"/>
      <c r="V37" s="1"/>
      <c r="W37" s="1"/>
      <c r="X37" s="1"/>
      <c r="Y37" s="1"/>
      <c r="Z37" s="3"/>
    </row>
    <row r="38" ht="15.75" customHeight="1">
      <c r="A38" s="54"/>
      <c r="B38" s="29"/>
      <c r="C38" s="88"/>
      <c r="D38" s="34"/>
      <c r="E38" s="34"/>
      <c r="F38" s="34"/>
      <c r="G38" s="34"/>
      <c r="H38" s="34"/>
      <c r="I38" s="34"/>
      <c r="J38" s="34"/>
      <c r="K38" s="34"/>
      <c r="L38" s="89"/>
      <c r="M38" s="106"/>
      <c r="N38" s="104"/>
      <c r="O38" s="105"/>
      <c r="P38" s="1"/>
      <c r="Q38" s="4"/>
      <c r="R38" s="107"/>
      <c r="S38" s="86"/>
      <c r="T38" s="2"/>
      <c r="U38" s="2"/>
      <c r="V38" s="1"/>
      <c r="W38" s="1"/>
      <c r="X38" s="1"/>
      <c r="Y38" s="1"/>
      <c r="Z38" s="3"/>
    </row>
    <row r="39" ht="15.75" customHeight="1">
      <c r="A39" s="91" t="s">
        <v>67</v>
      </c>
      <c r="B39" s="92" t="s">
        <v>68</v>
      </c>
      <c r="C39" s="40" t="s">
        <v>24</v>
      </c>
      <c r="D39" s="93" t="s">
        <v>69</v>
      </c>
      <c r="E39" s="43" t="s">
        <v>65</v>
      </c>
      <c r="F39" s="94" t="s">
        <v>27</v>
      </c>
      <c r="G39" s="94" t="s">
        <v>46</v>
      </c>
      <c r="H39" s="94">
        <v>0.0</v>
      </c>
      <c r="I39" s="98">
        <v>1.0</v>
      </c>
      <c r="J39" s="76" t="s">
        <v>47</v>
      </c>
      <c r="K39" s="76" t="s">
        <v>70</v>
      </c>
      <c r="L39" s="96"/>
      <c r="M39" s="1"/>
      <c r="N39" s="104"/>
      <c r="O39" s="105"/>
      <c r="P39" s="1"/>
      <c r="Q39" s="108"/>
      <c r="R39" s="108"/>
      <c r="S39" s="1"/>
      <c r="T39" s="2"/>
      <c r="U39" s="2"/>
      <c r="V39" s="1"/>
      <c r="W39" s="1"/>
      <c r="X39" s="1"/>
      <c r="Y39" s="1"/>
      <c r="Z39" s="3"/>
    </row>
    <row r="40" ht="15.75" customHeight="1">
      <c r="A40" s="47"/>
      <c r="B40" s="48"/>
      <c r="C40" s="49"/>
      <c r="D40" s="50"/>
      <c r="E40" s="50"/>
      <c r="F40" s="50"/>
      <c r="G40" s="50"/>
      <c r="H40" s="50"/>
      <c r="I40" s="50"/>
      <c r="J40" s="50"/>
      <c r="K40" s="50"/>
      <c r="L40" s="87"/>
      <c r="M40" s="1"/>
      <c r="N40" s="104"/>
      <c r="O40" s="105"/>
      <c r="P40" s="1"/>
      <c r="Q40" s="1"/>
      <c r="R40" s="2"/>
      <c r="S40" s="1"/>
      <c r="T40" s="2"/>
      <c r="U40" s="2"/>
      <c r="V40" s="1"/>
      <c r="W40" s="1"/>
      <c r="X40" s="1"/>
      <c r="Y40" s="1"/>
      <c r="Z40" s="3"/>
    </row>
    <row r="41" ht="15.75" customHeight="1">
      <c r="A41" s="47"/>
      <c r="B41" s="48"/>
      <c r="C41" s="49"/>
      <c r="D41" s="50"/>
      <c r="E41" s="50"/>
      <c r="F41" s="50"/>
      <c r="G41" s="50"/>
      <c r="H41" s="50"/>
      <c r="I41" s="50"/>
      <c r="J41" s="50"/>
      <c r="K41" s="50"/>
      <c r="L41" s="87"/>
      <c r="M41" s="1"/>
      <c r="N41" s="104"/>
      <c r="O41" s="105"/>
      <c r="P41" s="1"/>
      <c r="Q41" s="1"/>
      <c r="R41" s="2"/>
      <c r="S41" s="1"/>
      <c r="T41" s="2"/>
      <c r="U41" s="2"/>
      <c r="V41" s="1"/>
      <c r="W41" s="1"/>
      <c r="X41" s="1"/>
      <c r="Y41" s="1"/>
      <c r="Z41" s="3"/>
    </row>
    <row r="42" ht="25.5" customHeight="1">
      <c r="A42" s="54"/>
      <c r="B42" s="29"/>
      <c r="C42" s="88"/>
      <c r="D42" s="34"/>
      <c r="E42" s="34"/>
      <c r="F42" s="34"/>
      <c r="G42" s="34"/>
      <c r="H42" s="34"/>
      <c r="I42" s="34"/>
      <c r="J42" s="34"/>
      <c r="K42" s="34"/>
      <c r="L42" s="35"/>
      <c r="M42" s="1"/>
      <c r="N42" s="104"/>
      <c r="O42" s="105"/>
      <c r="P42" s="1"/>
      <c r="Q42" s="1"/>
      <c r="R42" s="2"/>
      <c r="S42" s="1"/>
      <c r="T42" s="2"/>
      <c r="U42" s="2"/>
      <c r="V42" s="1"/>
      <c r="W42" s="1"/>
      <c r="X42" s="1"/>
      <c r="Y42" s="1"/>
      <c r="Z42" s="3"/>
    </row>
    <row r="43" ht="15.75" customHeight="1">
      <c r="A43" s="91" t="s">
        <v>71</v>
      </c>
      <c r="B43" s="109" t="s">
        <v>72</v>
      </c>
      <c r="C43" s="40" t="s">
        <v>24</v>
      </c>
      <c r="D43" s="76" t="s">
        <v>73</v>
      </c>
      <c r="E43" s="43" t="s">
        <v>74</v>
      </c>
      <c r="F43" s="94" t="s">
        <v>27</v>
      </c>
      <c r="G43" s="94" t="s">
        <v>46</v>
      </c>
      <c r="H43" s="94">
        <v>0.0</v>
      </c>
      <c r="I43" s="98">
        <v>1.0</v>
      </c>
      <c r="J43" s="43" t="s">
        <v>75</v>
      </c>
      <c r="K43" s="43" t="s">
        <v>76</v>
      </c>
      <c r="L43" s="97"/>
      <c r="M43" s="1"/>
      <c r="N43" s="104"/>
      <c r="O43" s="105"/>
      <c r="P43" s="1"/>
      <c r="Q43" s="1"/>
      <c r="R43" s="2"/>
      <c r="S43" s="1"/>
      <c r="T43" s="2"/>
      <c r="U43" s="2"/>
      <c r="V43" s="1"/>
      <c r="W43" s="1"/>
      <c r="X43" s="1"/>
      <c r="Y43" s="1"/>
      <c r="Z43" s="3"/>
    </row>
    <row r="44" ht="15.75" customHeight="1">
      <c r="A44" s="47"/>
      <c r="B44" s="48"/>
      <c r="C44" s="49"/>
      <c r="D44" s="50"/>
      <c r="E44" s="50"/>
      <c r="F44" s="50"/>
      <c r="G44" s="50"/>
      <c r="H44" s="50"/>
      <c r="I44" s="50"/>
      <c r="J44" s="50"/>
      <c r="K44" s="50"/>
      <c r="L44" s="87"/>
      <c r="M44" s="1"/>
      <c r="N44" s="110"/>
      <c r="O44" s="1"/>
      <c r="P44" s="1"/>
      <c r="Q44" s="1"/>
      <c r="R44" s="2"/>
      <c r="S44" s="1"/>
      <c r="T44" s="2"/>
      <c r="U44" s="2"/>
      <c r="V44" s="1"/>
      <c r="W44" s="1"/>
      <c r="X44" s="1"/>
      <c r="Y44" s="1"/>
      <c r="Z44" s="3"/>
    </row>
    <row r="45" ht="15.75" customHeight="1">
      <c r="A45" s="47"/>
      <c r="B45" s="48"/>
      <c r="C45" s="49"/>
      <c r="D45" s="50"/>
      <c r="E45" s="50"/>
      <c r="F45" s="50"/>
      <c r="G45" s="50"/>
      <c r="H45" s="50"/>
      <c r="I45" s="50"/>
      <c r="J45" s="50"/>
      <c r="K45" s="50"/>
      <c r="L45" s="87"/>
      <c r="M45" s="1"/>
      <c r="N45" s="110"/>
      <c r="O45" s="1"/>
      <c r="P45" s="1"/>
      <c r="Q45" s="1"/>
      <c r="R45" s="2"/>
      <c r="S45" s="1"/>
      <c r="T45" s="2"/>
      <c r="U45" s="2"/>
      <c r="V45" s="1"/>
      <c r="W45" s="1"/>
      <c r="X45" s="1"/>
      <c r="Y45" s="1"/>
      <c r="Z45" s="3"/>
    </row>
    <row r="46" ht="31.5" customHeight="1">
      <c r="A46" s="54"/>
      <c r="B46" s="29"/>
      <c r="C46" s="88"/>
      <c r="D46" s="34"/>
      <c r="E46" s="34"/>
      <c r="F46" s="34"/>
      <c r="G46" s="34"/>
      <c r="H46" s="34"/>
      <c r="I46" s="34"/>
      <c r="J46" s="34"/>
      <c r="K46" s="34"/>
      <c r="L46" s="35"/>
      <c r="M46" s="1"/>
      <c r="N46" s="110"/>
      <c r="O46" s="1"/>
      <c r="P46" s="1"/>
      <c r="S46" s="1"/>
      <c r="T46" s="2"/>
      <c r="U46" s="2"/>
      <c r="V46" s="1"/>
      <c r="W46" s="1"/>
      <c r="X46" s="1"/>
      <c r="Y46" s="1"/>
      <c r="Z46" s="3"/>
    </row>
    <row r="47" ht="15.75" customHeight="1">
      <c r="A47" s="74" t="s">
        <v>77</v>
      </c>
      <c r="B47" s="75" t="s">
        <v>78</v>
      </c>
      <c r="C47" s="40" t="s">
        <v>24</v>
      </c>
      <c r="D47" s="43" t="s">
        <v>79</v>
      </c>
      <c r="E47" s="43" t="s">
        <v>80</v>
      </c>
      <c r="F47" s="94" t="s">
        <v>27</v>
      </c>
      <c r="G47" s="94" t="s">
        <v>40</v>
      </c>
      <c r="H47" s="95">
        <v>0.0</v>
      </c>
      <c r="I47" s="95">
        <v>1.0</v>
      </c>
      <c r="J47" s="43" t="s">
        <v>81</v>
      </c>
      <c r="K47" s="43" t="s">
        <v>82</v>
      </c>
      <c r="L47" s="111">
        <f>SUM(O47:O56)</f>
        <v>0</v>
      </c>
      <c r="M47" s="112"/>
      <c r="N47" s="113"/>
      <c r="O47" s="114"/>
      <c r="P47" s="1"/>
      <c r="Q47" s="1"/>
      <c r="R47" s="2"/>
      <c r="S47" s="1"/>
      <c r="T47" s="2"/>
      <c r="U47" s="2"/>
      <c r="V47" s="1"/>
      <c r="W47" s="1"/>
      <c r="X47" s="1"/>
      <c r="Y47" s="1"/>
      <c r="Z47" s="3"/>
    </row>
    <row r="48" ht="15.75" customHeight="1">
      <c r="A48" s="47"/>
      <c r="B48" s="48"/>
      <c r="C48" s="49"/>
      <c r="D48" s="50"/>
      <c r="E48" s="50"/>
      <c r="F48" s="50"/>
      <c r="G48" s="50"/>
      <c r="H48" s="50"/>
      <c r="I48" s="50"/>
      <c r="J48" s="50"/>
      <c r="K48" s="50"/>
      <c r="L48" s="87"/>
      <c r="M48" s="115"/>
      <c r="N48" s="104"/>
      <c r="O48" s="116"/>
      <c r="P48" s="1"/>
      <c r="S48" s="1"/>
      <c r="T48" s="2"/>
      <c r="U48" s="2"/>
      <c r="V48" s="1"/>
      <c r="W48" s="1"/>
      <c r="X48" s="1"/>
      <c r="Y48" s="1"/>
      <c r="Z48" s="3"/>
    </row>
    <row r="49" ht="15.75" customHeight="1">
      <c r="A49" s="47"/>
      <c r="B49" s="48"/>
      <c r="C49" s="49"/>
      <c r="D49" s="50"/>
      <c r="E49" s="50"/>
      <c r="F49" s="50"/>
      <c r="G49" s="50"/>
      <c r="H49" s="50"/>
      <c r="I49" s="50"/>
      <c r="J49" s="50"/>
      <c r="K49" s="50"/>
      <c r="L49" s="87"/>
      <c r="M49" s="115"/>
      <c r="N49" s="104"/>
      <c r="O49" s="116"/>
      <c r="P49" s="1"/>
      <c r="Q49" s="1"/>
      <c r="R49" s="2"/>
      <c r="S49" s="1"/>
      <c r="T49" s="2"/>
      <c r="U49" s="2"/>
      <c r="V49" s="1"/>
      <c r="W49" s="1"/>
      <c r="X49" s="1"/>
      <c r="Y49" s="1"/>
      <c r="Z49" s="3"/>
    </row>
    <row r="50" ht="60.75" customHeight="1">
      <c r="A50" s="54"/>
      <c r="B50" s="29"/>
      <c r="C50" s="88"/>
      <c r="D50" s="34"/>
      <c r="E50" s="34"/>
      <c r="F50" s="34"/>
      <c r="G50" s="34"/>
      <c r="H50" s="34"/>
      <c r="I50" s="34"/>
      <c r="J50" s="34"/>
      <c r="K50" s="34"/>
      <c r="L50" s="89"/>
      <c r="M50" s="117"/>
      <c r="N50" s="118"/>
      <c r="O50" s="119"/>
      <c r="P50" s="1"/>
      <c r="Q50" s="1"/>
      <c r="R50" s="2"/>
      <c r="S50" s="1"/>
      <c r="T50" s="2"/>
      <c r="U50" s="2"/>
      <c r="V50" s="1"/>
      <c r="W50" s="1"/>
      <c r="X50" s="1"/>
      <c r="Y50" s="1"/>
      <c r="Z50" s="3"/>
    </row>
    <row r="51" ht="15.75" customHeight="1">
      <c r="A51" s="91" t="s">
        <v>83</v>
      </c>
      <c r="B51" s="92" t="s">
        <v>84</v>
      </c>
      <c r="C51" s="40" t="s">
        <v>24</v>
      </c>
      <c r="D51" s="76" t="s">
        <v>85</v>
      </c>
      <c r="E51" s="76" t="s">
        <v>86</v>
      </c>
      <c r="F51" s="94" t="s">
        <v>27</v>
      </c>
      <c r="G51" s="94" t="s">
        <v>46</v>
      </c>
      <c r="H51" s="95">
        <v>0.0</v>
      </c>
      <c r="I51" s="95">
        <v>1.0</v>
      </c>
      <c r="J51" s="43" t="s">
        <v>81</v>
      </c>
      <c r="K51" s="76" t="s">
        <v>87</v>
      </c>
      <c r="L51" s="96"/>
      <c r="M51" s="1"/>
      <c r="N51" s="45"/>
      <c r="O51" s="120"/>
      <c r="P51" s="1"/>
      <c r="Q51" s="1"/>
      <c r="R51" s="2"/>
      <c r="S51" s="1"/>
      <c r="T51" s="2"/>
      <c r="U51" s="2"/>
      <c r="V51" s="1"/>
      <c r="W51" s="1"/>
      <c r="X51" s="1"/>
      <c r="Y51" s="1"/>
      <c r="Z51" s="3"/>
    </row>
    <row r="52" ht="15.75" customHeight="1">
      <c r="A52" s="47"/>
      <c r="B52" s="48"/>
      <c r="C52" s="49"/>
      <c r="D52" s="50"/>
      <c r="E52" s="50"/>
      <c r="F52" s="50"/>
      <c r="G52" s="50"/>
      <c r="H52" s="50"/>
      <c r="I52" s="50"/>
      <c r="J52" s="50"/>
      <c r="K52" s="50"/>
      <c r="L52" s="87"/>
      <c r="M52" s="1"/>
      <c r="N52" s="110"/>
      <c r="O52" s="2"/>
      <c r="P52" s="1"/>
      <c r="S52" s="1"/>
      <c r="T52" s="2"/>
      <c r="U52" s="2"/>
      <c r="V52" s="1"/>
      <c r="W52" s="1"/>
      <c r="X52" s="1"/>
      <c r="Y52" s="1"/>
      <c r="Z52" s="3"/>
    </row>
    <row r="53" ht="15.75" customHeight="1">
      <c r="A53" s="47"/>
      <c r="B53" s="48"/>
      <c r="C53" s="49"/>
      <c r="D53" s="50"/>
      <c r="E53" s="50"/>
      <c r="F53" s="50"/>
      <c r="G53" s="50"/>
      <c r="H53" s="50"/>
      <c r="I53" s="50"/>
      <c r="J53" s="50"/>
      <c r="K53" s="50"/>
      <c r="L53" s="87"/>
      <c r="M53" s="1"/>
      <c r="N53" s="110"/>
      <c r="O53" s="2"/>
      <c r="P53" s="1"/>
      <c r="Q53" s="1"/>
      <c r="R53" s="2"/>
      <c r="S53" s="1"/>
      <c r="T53" s="2"/>
      <c r="U53" s="2"/>
      <c r="V53" s="1"/>
      <c r="W53" s="1"/>
      <c r="X53" s="1"/>
      <c r="Y53" s="1"/>
      <c r="Z53" s="3"/>
    </row>
    <row r="54" ht="30.75" customHeight="1">
      <c r="A54" s="54"/>
      <c r="B54" s="29"/>
      <c r="C54" s="88"/>
      <c r="D54" s="34"/>
      <c r="E54" s="34"/>
      <c r="F54" s="34"/>
      <c r="G54" s="34"/>
      <c r="H54" s="34"/>
      <c r="I54" s="34"/>
      <c r="J54" s="34"/>
      <c r="K54" s="34"/>
      <c r="L54" s="35"/>
      <c r="M54" s="1"/>
      <c r="N54" s="110"/>
      <c r="O54" s="2"/>
      <c r="P54" s="1"/>
      <c r="S54" s="1"/>
      <c r="T54" s="2"/>
      <c r="U54" s="2"/>
      <c r="V54" s="1"/>
      <c r="W54" s="1"/>
      <c r="X54" s="1"/>
      <c r="Y54" s="1"/>
      <c r="Z54" s="3"/>
    </row>
    <row r="55" ht="81.0" customHeight="1">
      <c r="A55" s="121" t="s">
        <v>88</v>
      </c>
      <c r="B55" s="122" t="s">
        <v>89</v>
      </c>
      <c r="C55" s="123" t="s">
        <v>37</v>
      </c>
      <c r="D55" s="76" t="s">
        <v>90</v>
      </c>
      <c r="E55" s="76" t="s">
        <v>91</v>
      </c>
      <c r="F55" s="124" t="s">
        <v>27</v>
      </c>
      <c r="G55" s="77" t="s">
        <v>40</v>
      </c>
      <c r="H55" s="78">
        <v>0.0</v>
      </c>
      <c r="I55" s="78">
        <v>1.0</v>
      </c>
      <c r="J55" s="125" t="s">
        <v>92</v>
      </c>
      <c r="K55" s="76" t="s">
        <v>93</v>
      </c>
      <c r="L55" s="126"/>
      <c r="M55" s="1"/>
      <c r="N55" s="110"/>
      <c r="O55" s="2"/>
      <c r="P55" s="1"/>
      <c r="Q55" s="1"/>
      <c r="R55" s="2"/>
      <c r="S55" s="1"/>
      <c r="T55" s="2"/>
      <c r="U55" s="2"/>
      <c r="V55" s="1"/>
      <c r="W55" s="1"/>
      <c r="X55" s="1"/>
      <c r="Y55" s="1"/>
      <c r="Z55" s="3"/>
    </row>
    <row r="56" ht="15.75" customHeight="1">
      <c r="A56" s="91" t="s">
        <v>94</v>
      </c>
      <c r="B56" s="75" t="s">
        <v>95</v>
      </c>
      <c r="C56" s="40" t="s">
        <v>24</v>
      </c>
      <c r="D56" s="43" t="s">
        <v>96</v>
      </c>
      <c r="E56" s="43" t="s">
        <v>97</v>
      </c>
      <c r="F56" s="94" t="s">
        <v>98</v>
      </c>
      <c r="G56" s="94" t="s">
        <v>28</v>
      </c>
      <c r="H56" s="94">
        <v>0.0</v>
      </c>
      <c r="I56" s="94">
        <v>4411.0</v>
      </c>
      <c r="J56" s="43" t="s">
        <v>99</v>
      </c>
      <c r="K56" s="43" t="s">
        <v>93</v>
      </c>
      <c r="L56" s="97"/>
      <c r="M56" s="1"/>
      <c r="N56" s="3"/>
      <c r="O56" s="127"/>
      <c r="P56" s="1"/>
      <c r="Q56" s="1"/>
      <c r="R56" s="2"/>
      <c r="S56" s="1"/>
      <c r="T56" s="2"/>
      <c r="U56" s="2"/>
      <c r="V56" s="1"/>
      <c r="W56" s="1"/>
      <c r="X56" s="1"/>
      <c r="Y56" s="1"/>
      <c r="Z56" s="3"/>
    </row>
    <row r="57" ht="15.75" customHeight="1">
      <c r="A57" s="47"/>
      <c r="B57" s="48"/>
      <c r="C57" s="49"/>
      <c r="D57" s="50"/>
      <c r="E57" s="50"/>
      <c r="F57" s="50"/>
      <c r="G57" s="50"/>
      <c r="H57" s="50"/>
      <c r="I57" s="50"/>
      <c r="J57" s="50"/>
      <c r="K57" s="50"/>
      <c r="L57" s="87"/>
      <c r="M57" s="1"/>
      <c r="N57" s="110"/>
      <c r="O57" s="128"/>
      <c r="P57" s="1"/>
      <c r="Q57" s="1"/>
      <c r="R57" s="2"/>
      <c r="S57" s="1"/>
      <c r="T57" s="2"/>
      <c r="U57" s="2"/>
      <c r="V57" s="1"/>
      <c r="W57" s="1"/>
      <c r="X57" s="1"/>
      <c r="Y57" s="1"/>
      <c r="Z57" s="3"/>
    </row>
    <row r="58" ht="15.75" customHeight="1">
      <c r="A58" s="47"/>
      <c r="B58" s="48"/>
      <c r="C58" s="49"/>
      <c r="D58" s="50"/>
      <c r="E58" s="50"/>
      <c r="F58" s="50"/>
      <c r="G58" s="50"/>
      <c r="H58" s="50"/>
      <c r="I58" s="50"/>
      <c r="J58" s="50"/>
      <c r="K58" s="50"/>
      <c r="L58" s="87"/>
      <c r="M58" s="1"/>
      <c r="N58" s="110"/>
      <c r="O58" s="128"/>
      <c r="P58" s="1"/>
      <c r="Q58" s="1"/>
      <c r="R58" s="2"/>
      <c r="S58" s="1"/>
      <c r="T58" s="2"/>
      <c r="U58" s="2"/>
      <c r="V58" s="1"/>
      <c r="W58" s="1"/>
      <c r="X58" s="1"/>
      <c r="Y58" s="1"/>
      <c r="Z58" s="3"/>
    </row>
    <row r="59" ht="15.75" customHeight="1">
      <c r="A59" s="54"/>
      <c r="B59" s="129"/>
      <c r="C59" s="130"/>
      <c r="D59" s="55"/>
      <c r="E59" s="55"/>
      <c r="F59" s="55"/>
      <c r="G59" s="55"/>
      <c r="H59" s="55"/>
      <c r="I59" s="55"/>
      <c r="J59" s="55"/>
      <c r="K59" s="55"/>
      <c r="L59" s="89"/>
      <c r="M59" s="1"/>
      <c r="N59" s="110"/>
      <c r="O59" s="128"/>
      <c r="P59" s="1"/>
      <c r="Q59" s="1"/>
      <c r="R59" s="2"/>
      <c r="S59" s="1"/>
      <c r="T59" s="2"/>
      <c r="U59" s="2"/>
      <c r="V59" s="1"/>
      <c r="W59" s="1"/>
      <c r="X59" s="1"/>
      <c r="Y59" s="1"/>
      <c r="Z59" s="3"/>
    </row>
    <row r="60" ht="48.75" customHeight="1">
      <c r="A60" s="121" t="s">
        <v>100</v>
      </c>
      <c r="B60" s="122" t="s">
        <v>101</v>
      </c>
      <c r="C60" s="123" t="s">
        <v>37</v>
      </c>
      <c r="D60" s="131" t="s">
        <v>102</v>
      </c>
      <c r="E60" s="76" t="s">
        <v>103</v>
      </c>
      <c r="F60" s="77" t="s">
        <v>98</v>
      </c>
      <c r="G60" s="77" t="s">
        <v>46</v>
      </c>
      <c r="H60" s="132">
        <v>0.0</v>
      </c>
      <c r="I60" s="132" t="s">
        <v>53</v>
      </c>
      <c r="J60" s="76" t="s">
        <v>104</v>
      </c>
      <c r="K60" s="76" t="s">
        <v>105</v>
      </c>
      <c r="L60" s="126"/>
      <c r="M60" s="1"/>
      <c r="N60" s="133"/>
      <c r="O60" s="134"/>
      <c r="P60" s="1"/>
      <c r="S60" s="1"/>
      <c r="T60" s="2"/>
      <c r="U60" s="2"/>
      <c r="V60" s="1"/>
      <c r="W60" s="1"/>
      <c r="X60" s="1"/>
      <c r="Y60" s="1"/>
      <c r="Z60" s="3"/>
    </row>
    <row r="61" ht="15.75" customHeight="1">
      <c r="A61" s="74" t="s">
        <v>106</v>
      </c>
      <c r="B61" s="75" t="s">
        <v>107</v>
      </c>
      <c r="C61" s="40" t="s">
        <v>37</v>
      </c>
      <c r="D61" s="43" t="s">
        <v>108</v>
      </c>
      <c r="E61" s="43" t="s">
        <v>109</v>
      </c>
      <c r="F61" s="94" t="s">
        <v>27</v>
      </c>
      <c r="G61" s="94" t="s">
        <v>46</v>
      </c>
      <c r="H61" s="78">
        <v>0.0</v>
      </c>
      <c r="I61" s="78">
        <v>1.0</v>
      </c>
      <c r="J61" s="43" t="s">
        <v>110</v>
      </c>
      <c r="K61" s="43" t="s">
        <v>111</v>
      </c>
      <c r="L61" s="111"/>
      <c r="M61" s="100"/>
      <c r="N61" s="135"/>
      <c r="O61" s="136"/>
      <c r="P61" s="1"/>
      <c r="S61" s="1"/>
      <c r="T61" s="2"/>
      <c r="U61" s="2"/>
      <c r="V61" s="1"/>
      <c r="W61" s="1"/>
      <c r="X61" s="1"/>
      <c r="Y61" s="1"/>
      <c r="Z61" s="3"/>
    </row>
    <row r="62" ht="15.75" customHeight="1">
      <c r="A62" s="47"/>
      <c r="B62" s="48"/>
      <c r="C62" s="49"/>
      <c r="D62" s="50"/>
      <c r="E62" s="50"/>
      <c r="F62" s="50"/>
      <c r="G62" s="50"/>
      <c r="H62" s="50"/>
      <c r="I62" s="50"/>
      <c r="J62" s="50"/>
      <c r="K62" s="50"/>
      <c r="L62" s="87"/>
      <c r="M62" s="103"/>
      <c r="N62" s="137"/>
      <c r="O62" s="138"/>
      <c r="P62" s="1"/>
      <c r="S62" s="1"/>
      <c r="T62" s="2"/>
      <c r="U62" s="2"/>
      <c r="V62" s="1"/>
      <c r="W62" s="1"/>
      <c r="X62" s="1"/>
      <c r="Y62" s="1"/>
      <c r="Z62" s="3"/>
    </row>
    <row r="63" ht="15.75" customHeight="1">
      <c r="A63" s="47"/>
      <c r="B63" s="48"/>
      <c r="C63" s="49"/>
      <c r="D63" s="50"/>
      <c r="E63" s="50"/>
      <c r="F63" s="50"/>
      <c r="G63" s="50"/>
      <c r="H63" s="50"/>
      <c r="I63" s="50"/>
      <c r="J63" s="50"/>
      <c r="K63" s="50"/>
      <c r="L63" s="87"/>
      <c r="M63" s="103"/>
      <c r="N63" s="137"/>
      <c r="O63" s="138"/>
      <c r="P63" s="1"/>
      <c r="S63" s="1"/>
      <c r="T63" s="2"/>
      <c r="U63" s="2"/>
      <c r="V63" s="1"/>
      <c r="W63" s="1"/>
      <c r="X63" s="1"/>
      <c r="Y63" s="1"/>
      <c r="Z63" s="3"/>
    </row>
    <row r="64" ht="23.25" customHeight="1">
      <c r="A64" s="54"/>
      <c r="B64" s="29"/>
      <c r="C64" s="88"/>
      <c r="D64" s="34"/>
      <c r="E64" s="34"/>
      <c r="F64" s="34"/>
      <c r="G64" s="34"/>
      <c r="H64" s="34"/>
      <c r="I64" s="34"/>
      <c r="J64" s="34"/>
      <c r="K64" s="34"/>
      <c r="L64" s="89"/>
      <c r="M64" s="106"/>
      <c r="N64" s="137"/>
      <c r="O64" s="138"/>
      <c r="P64" s="1"/>
      <c r="S64" s="1"/>
      <c r="T64" s="2"/>
      <c r="U64" s="2"/>
      <c r="V64" s="1"/>
      <c r="W64" s="1"/>
      <c r="X64" s="1"/>
      <c r="Y64" s="1"/>
      <c r="Z64" s="3"/>
    </row>
    <row r="65" ht="15.75" customHeight="1">
      <c r="A65" s="91" t="s">
        <v>112</v>
      </c>
      <c r="B65" s="92" t="s">
        <v>113</v>
      </c>
      <c r="C65" s="40" t="s">
        <v>24</v>
      </c>
      <c r="D65" s="76" t="s">
        <v>114</v>
      </c>
      <c r="E65" s="43" t="s">
        <v>80</v>
      </c>
      <c r="F65" s="77" t="s">
        <v>27</v>
      </c>
      <c r="G65" s="94" t="s">
        <v>46</v>
      </c>
      <c r="H65" s="95">
        <v>0.0</v>
      </c>
      <c r="I65" s="95">
        <v>1.0</v>
      </c>
      <c r="J65" s="43" t="s">
        <v>115</v>
      </c>
      <c r="K65" s="76" t="s">
        <v>116</v>
      </c>
      <c r="L65" s="96"/>
      <c r="M65" s="1"/>
      <c r="N65" s="137"/>
      <c r="O65" s="138"/>
      <c r="P65" s="1"/>
      <c r="Q65" s="1"/>
      <c r="R65" s="2"/>
      <c r="S65" s="1"/>
      <c r="T65" s="2"/>
      <c r="U65" s="2"/>
      <c r="V65" s="1"/>
      <c r="W65" s="1"/>
      <c r="X65" s="1"/>
      <c r="Y65" s="1"/>
      <c r="Z65" s="3"/>
    </row>
    <row r="66" ht="15.75" customHeight="1">
      <c r="A66" s="47"/>
      <c r="B66" s="48"/>
      <c r="C66" s="49"/>
      <c r="D66" s="50"/>
      <c r="E66" s="50"/>
      <c r="F66" s="50"/>
      <c r="G66" s="50"/>
      <c r="H66" s="50"/>
      <c r="I66" s="50"/>
      <c r="J66" s="50"/>
      <c r="K66" s="76"/>
      <c r="L66" s="87"/>
      <c r="M66" s="1"/>
      <c r="N66" s="137"/>
      <c r="O66" s="138"/>
      <c r="P66" s="1"/>
      <c r="S66" s="1"/>
      <c r="T66" s="2"/>
      <c r="U66" s="2"/>
      <c r="V66" s="1"/>
      <c r="W66" s="1"/>
      <c r="X66" s="1"/>
      <c r="Y66" s="1"/>
      <c r="Z66" s="3"/>
    </row>
    <row r="67" ht="15.75" customHeight="1">
      <c r="A67" s="47"/>
      <c r="B67" s="48"/>
      <c r="C67" s="49"/>
      <c r="D67" s="50"/>
      <c r="E67" s="50"/>
      <c r="F67" s="50"/>
      <c r="G67" s="50"/>
      <c r="H67" s="50"/>
      <c r="I67" s="50"/>
      <c r="J67" s="50"/>
      <c r="K67" s="76"/>
      <c r="L67" s="87"/>
      <c r="M67" s="1"/>
      <c r="N67" s="137"/>
      <c r="O67" s="138"/>
      <c r="P67" s="1"/>
      <c r="Q67" s="1"/>
      <c r="R67" s="1"/>
      <c r="S67" s="1"/>
      <c r="T67" s="2"/>
      <c r="U67" s="2"/>
      <c r="V67" s="1"/>
      <c r="W67" s="1"/>
      <c r="X67" s="1"/>
      <c r="Y67" s="1"/>
      <c r="Z67" s="3"/>
    </row>
    <row r="68" ht="42.0" customHeight="1">
      <c r="A68" s="47"/>
      <c r="B68" s="48"/>
      <c r="C68" s="49"/>
      <c r="D68" s="50"/>
      <c r="E68" s="50"/>
      <c r="F68" s="50"/>
      <c r="G68" s="50"/>
      <c r="H68" s="50"/>
      <c r="I68" s="50"/>
      <c r="J68" s="50"/>
      <c r="K68" s="139"/>
      <c r="L68" s="87"/>
      <c r="M68" s="1"/>
      <c r="N68" s="137"/>
      <c r="O68" s="138"/>
      <c r="P68" s="1"/>
      <c r="Q68" s="1"/>
      <c r="R68" s="1"/>
      <c r="S68" s="1"/>
      <c r="T68" s="2"/>
      <c r="U68" s="2"/>
      <c r="V68" s="1"/>
      <c r="W68" s="1"/>
      <c r="X68" s="1"/>
      <c r="Y68" s="1"/>
      <c r="Z68" s="3"/>
    </row>
    <row r="69" ht="15.75" customHeight="1">
      <c r="A69" s="54"/>
      <c r="B69" s="29"/>
      <c r="C69" s="88"/>
      <c r="D69" s="34"/>
      <c r="E69" s="34"/>
      <c r="F69" s="34"/>
      <c r="G69" s="34"/>
      <c r="H69" s="34"/>
      <c r="I69" s="34"/>
      <c r="J69" s="34"/>
      <c r="K69" s="139"/>
      <c r="L69" s="35"/>
      <c r="M69" s="1"/>
      <c r="N69" s="140"/>
      <c r="O69" s="141"/>
      <c r="P69" s="1"/>
      <c r="Q69" s="1"/>
      <c r="R69" s="1"/>
      <c r="S69" s="1"/>
      <c r="T69" s="2"/>
      <c r="U69" s="2"/>
      <c r="V69" s="1"/>
      <c r="W69" s="1"/>
      <c r="X69" s="1"/>
      <c r="Y69" s="1"/>
      <c r="Z69" s="3"/>
    </row>
    <row r="70" ht="15.75" customHeight="1">
      <c r="A70" s="74" t="s">
        <v>117</v>
      </c>
      <c r="B70" s="75" t="s">
        <v>118</v>
      </c>
      <c r="C70" s="40" t="s">
        <v>24</v>
      </c>
      <c r="D70" s="43" t="s">
        <v>119</v>
      </c>
      <c r="E70" s="43" t="s">
        <v>120</v>
      </c>
      <c r="F70" s="94" t="s">
        <v>98</v>
      </c>
      <c r="G70" s="94" t="s">
        <v>28</v>
      </c>
      <c r="H70" s="94">
        <v>0.0</v>
      </c>
      <c r="I70" s="94" t="s">
        <v>53</v>
      </c>
      <c r="J70" s="43" t="s">
        <v>121</v>
      </c>
      <c r="K70" s="43" t="s">
        <v>122</v>
      </c>
      <c r="L70" s="142">
        <f>SUM(O70:O74)</f>
        <v>0</v>
      </c>
      <c r="M70" s="112"/>
      <c r="N70" s="137"/>
      <c r="O70" s="138"/>
      <c r="P70" s="1"/>
      <c r="Q70" s="1"/>
      <c r="R70" s="1"/>
      <c r="S70" s="1"/>
      <c r="T70" s="2"/>
      <c r="U70" s="2"/>
      <c r="V70" s="1"/>
      <c r="W70" s="1"/>
      <c r="X70" s="1"/>
      <c r="Y70" s="1"/>
      <c r="Z70" s="3"/>
    </row>
    <row r="71" ht="15.75" customHeight="1">
      <c r="A71" s="47"/>
      <c r="B71" s="48"/>
      <c r="C71" s="49"/>
      <c r="D71" s="50"/>
      <c r="E71" s="50"/>
      <c r="F71" s="50"/>
      <c r="G71" s="50"/>
      <c r="H71" s="50"/>
      <c r="I71" s="50"/>
      <c r="J71" s="50"/>
      <c r="K71" s="50"/>
      <c r="L71" s="87"/>
      <c r="M71" s="115"/>
      <c r="N71" s="137"/>
      <c r="O71" s="138"/>
      <c r="P71" s="1"/>
      <c r="Q71" s="1"/>
      <c r="R71" s="1"/>
      <c r="S71" s="1"/>
      <c r="T71" s="2"/>
      <c r="U71" s="2"/>
      <c r="V71" s="1"/>
      <c r="W71" s="1"/>
      <c r="X71" s="1"/>
      <c r="Y71" s="1"/>
      <c r="Z71" s="3"/>
    </row>
    <row r="72" ht="15.75" customHeight="1">
      <c r="A72" s="47"/>
      <c r="B72" s="48"/>
      <c r="C72" s="49"/>
      <c r="D72" s="50"/>
      <c r="E72" s="50"/>
      <c r="F72" s="50"/>
      <c r="G72" s="50"/>
      <c r="H72" s="50"/>
      <c r="I72" s="50"/>
      <c r="J72" s="50"/>
      <c r="K72" s="50"/>
      <c r="L72" s="87"/>
      <c r="M72" s="115"/>
      <c r="N72" s="137"/>
      <c r="O72" s="138"/>
      <c r="P72" s="1"/>
      <c r="Q72" s="1"/>
      <c r="R72" s="1"/>
      <c r="S72" s="1"/>
      <c r="T72" s="2"/>
      <c r="U72" s="2"/>
      <c r="V72" s="1"/>
      <c r="W72" s="1"/>
      <c r="X72" s="1"/>
      <c r="Y72" s="1"/>
      <c r="Z72" s="3"/>
    </row>
    <row r="73" ht="32.25" customHeight="1">
      <c r="A73" s="54"/>
      <c r="B73" s="29"/>
      <c r="C73" s="88"/>
      <c r="D73" s="34"/>
      <c r="E73" s="34"/>
      <c r="F73" s="34"/>
      <c r="G73" s="34"/>
      <c r="H73" s="34"/>
      <c r="I73" s="34"/>
      <c r="J73" s="34"/>
      <c r="K73" s="34"/>
      <c r="L73" s="89"/>
      <c r="M73" s="117"/>
      <c r="N73" s="137"/>
      <c r="O73" s="138"/>
      <c r="P73" s="1"/>
      <c r="Q73" s="1"/>
      <c r="R73" s="1"/>
      <c r="S73" s="1"/>
      <c r="T73" s="2"/>
      <c r="U73" s="2"/>
      <c r="V73" s="1"/>
      <c r="W73" s="1"/>
      <c r="X73" s="1"/>
      <c r="Y73" s="1"/>
      <c r="Z73" s="3"/>
    </row>
    <row r="74" ht="15.75" customHeight="1">
      <c r="A74" s="91" t="s">
        <v>123</v>
      </c>
      <c r="B74" s="75" t="s">
        <v>124</v>
      </c>
      <c r="C74" s="40" t="s">
        <v>24</v>
      </c>
      <c r="D74" s="76" t="s">
        <v>125</v>
      </c>
      <c r="E74" s="76" t="s">
        <v>126</v>
      </c>
      <c r="F74" s="94" t="s">
        <v>27</v>
      </c>
      <c r="G74" s="94" t="s">
        <v>46</v>
      </c>
      <c r="H74" s="95">
        <v>0.0</v>
      </c>
      <c r="I74" s="95">
        <v>1.0</v>
      </c>
      <c r="J74" s="76" t="s">
        <v>127</v>
      </c>
      <c r="K74" s="76" t="s">
        <v>128</v>
      </c>
      <c r="L74" s="96"/>
      <c r="M74" s="1"/>
      <c r="N74" s="137"/>
      <c r="O74" s="138"/>
      <c r="P74" s="1"/>
      <c r="Q74" s="1"/>
      <c r="R74" s="1"/>
      <c r="S74" s="1"/>
      <c r="T74" s="2"/>
      <c r="U74" s="2"/>
      <c r="V74" s="1"/>
      <c r="W74" s="1"/>
      <c r="X74" s="1"/>
      <c r="Y74" s="1"/>
      <c r="Z74" s="3"/>
    </row>
    <row r="75" ht="15.75" customHeight="1">
      <c r="A75" s="47"/>
      <c r="B75" s="48"/>
      <c r="C75" s="49"/>
      <c r="D75" s="50"/>
      <c r="E75" s="50"/>
      <c r="F75" s="50"/>
      <c r="G75" s="50"/>
      <c r="H75" s="50"/>
      <c r="I75" s="50"/>
      <c r="J75" s="50"/>
      <c r="K75" s="50"/>
      <c r="L75" s="87"/>
      <c r="M75" s="1"/>
      <c r="N75" s="110"/>
      <c r="O75" s="128"/>
      <c r="P75" s="1"/>
      <c r="Q75" s="1"/>
      <c r="R75" s="1"/>
      <c r="S75" s="1"/>
      <c r="T75" s="2"/>
      <c r="U75" s="2"/>
      <c r="V75" s="1"/>
      <c r="W75" s="1"/>
      <c r="X75" s="1"/>
      <c r="Y75" s="1"/>
      <c r="Z75" s="3"/>
    </row>
    <row r="76" ht="15.75" customHeight="1">
      <c r="A76" s="47"/>
      <c r="B76" s="48"/>
      <c r="C76" s="49"/>
      <c r="D76" s="50"/>
      <c r="E76" s="50"/>
      <c r="F76" s="50"/>
      <c r="G76" s="50"/>
      <c r="H76" s="50"/>
      <c r="I76" s="50"/>
      <c r="J76" s="50"/>
      <c r="K76" s="50"/>
      <c r="L76" s="87"/>
      <c r="M76" s="1"/>
      <c r="N76" s="110"/>
      <c r="O76" s="128"/>
      <c r="P76" s="1"/>
      <c r="Q76" s="1"/>
      <c r="R76" s="1"/>
      <c r="S76" s="1"/>
      <c r="T76" s="2"/>
      <c r="U76" s="2"/>
      <c r="V76" s="1"/>
      <c r="W76" s="1"/>
      <c r="X76" s="1"/>
      <c r="Y76" s="1"/>
      <c r="Z76" s="3"/>
    </row>
    <row r="77" ht="56.25" customHeight="1">
      <c r="A77" s="54"/>
      <c r="B77" s="48"/>
      <c r="C77" s="88"/>
      <c r="D77" s="34"/>
      <c r="E77" s="34"/>
      <c r="F77" s="34"/>
      <c r="G77" s="34"/>
      <c r="H77" s="34"/>
      <c r="I77" s="34"/>
      <c r="J77" s="34"/>
      <c r="K77" s="34"/>
      <c r="L77" s="35"/>
      <c r="M77" s="1"/>
      <c r="N77" s="110"/>
      <c r="O77" s="128"/>
      <c r="P77" s="1"/>
      <c r="Q77" s="1"/>
      <c r="R77" s="1"/>
      <c r="S77" s="1"/>
      <c r="T77" s="2"/>
      <c r="U77" s="2"/>
      <c r="V77" s="1"/>
      <c r="W77" s="1"/>
      <c r="X77" s="1"/>
      <c r="Y77" s="1"/>
      <c r="Z77" s="3"/>
    </row>
    <row r="78" ht="15.75" customHeight="1">
      <c r="A78" s="91" t="s">
        <v>129</v>
      </c>
      <c r="B78" s="48"/>
      <c r="C78" s="40" t="s">
        <v>37</v>
      </c>
      <c r="D78" s="43" t="s">
        <v>130</v>
      </c>
      <c r="E78" s="43" t="s">
        <v>131</v>
      </c>
      <c r="F78" s="94" t="s">
        <v>27</v>
      </c>
      <c r="G78" s="94" t="s">
        <v>46</v>
      </c>
      <c r="H78" s="95">
        <v>0.0</v>
      </c>
      <c r="I78" s="95">
        <v>1.0</v>
      </c>
      <c r="J78" s="93" t="s">
        <v>132</v>
      </c>
      <c r="K78" s="43" t="s">
        <v>133</v>
      </c>
      <c r="L78" s="97"/>
      <c r="M78" s="1"/>
      <c r="N78" s="110"/>
      <c r="O78" s="128"/>
      <c r="P78" s="1"/>
      <c r="Q78" s="1"/>
      <c r="R78" s="1"/>
      <c r="S78" s="1"/>
      <c r="T78" s="2"/>
      <c r="U78" s="2"/>
      <c r="V78" s="1"/>
      <c r="W78" s="1"/>
      <c r="X78" s="1"/>
      <c r="Y78" s="1"/>
      <c r="Z78" s="3"/>
    </row>
    <row r="79" ht="15.75" customHeight="1">
      <c r="A79" s="47"/>
      <c r="B79" s="48"/>
      <c r="C79" s="49"/>
      <c r="D79" s="50"/>
      <c r="E79" s="50"/>
      <c r="F79" s="50"/>
      <c r="G79" s="50"/>
      <c r="H79" s="50"/>
      <c r="I79" s="50"/>
      <c r="J79" s="50"/>
      <c r="K79" s="50"/>
      <c r="L79" s="87"/>
      <c r="M79" s="1"/>
      <c r="N79" s="110"/>
      <c r="O79" s="128"/>
      <c r="P79" s="1"/>
      <c r="Q79" s="1"/>
      <c r="R79" s="1"/>
      <c r="S79" s="1"/>
      <c r="T79" s="2"/>
      <c r="U79" s="2"/>
      <c r="V79" s="1"/>
      <c r="W79" s="1"/>
      <c r="X79" s="1"/>
      <c r="Y79" s="1"/>
      <c r="Z79" s="3"/>
    </row>
    <row r="80" ht="15.75" customHeight="1">
      <c r="A80" s="47"/>
      <c r="B80" s="48"/>
      <c r="C80" s="49"/>
      <c r="D80" s="50"/>
      <c r="E80" s="50"/>
      <c r="F80" s="50"/>
      <c r="G80" s="50"/>
      <c r="H80" s="50"/>
      <c r="I80" s="50"/>
      <c r="J80" s="50"/>
      <c r="K80" s="50"/>
      <c r="L80" s="87"/>
      <c r="M80" s="1"/>
      <c r="N80" s="110"/>
      <c r="O80" s="128"/>
      <c r="P80" s="1"/>
      <c r="Q80" s="1"/>
      <c r="R80" s="1"/>
      <c r="S80" s="1"/>
      <c r="T80" s="2"/>
      <c r="U80" s="2"/>
      <c r="V80" s="1"/>
      <c r="W80" s="1"/>
      <c r="X80" s="1"/>
      <c r="Y80" s="1"/>
      <c r="Z80" s="3"/>
    </row>
    <row r="81" ht="15.75" customHeight="1">
      <c r="A81" s="54"/>
      <c r="B81" s="48"/>
      <c r="C81" s="88"/>
      <c r="D81" s="34"/>
      <c r="E81" s="34"/>
      <c r="F81" s="34"/>
      <c r="G81" s="34"/>
      <c r="H81" s="34"/>
      <c r="I81" s="34"/>
      <c r="J81" s="34"/>
      <c r="K81" s="34"/>
      <c r="L81" s="35"/>
      <c r="M81" s="1"/>
      <c r="N81" s="110"/>
      <c r="O81" s="128"/>
      <c r="P81" s="1"/>
      <c r="Q81" s="1"/>
      <c r="R81" s="1"/>
      <c r="S81" s="1"/>
      <c r="T81" s="2"/>
      <c r="U81" s="2"/>
      <c r="V81" s="1"/>
      <c r="W81" s="1"/>
      <c r="X81" s="1"/>
      <c r="Y81" s="1"/>
      <c r="Z81" s="3"/>
    </row>
    <row r="82" ht="15.75" customHeight="1">
      <c r="A82" s="91" t="s">
        <v>134</v>
      </c>
      <c r="B82" s="48"/>
      <c r="C82" s="40" t="s">
        <v>37</v>
      </c>
      <c r="D82" s="43" t="s">
        <v>135</v>
      </c>
      <c r="E82" s="43" t="s">
        <v>136</v>
      </c>
      <c r="F82" s="94" t="s">
        <v>27</v>
      </c>
      <c r="G82" s="94" t="s">
        <v>28</v>
      </c>
      <c r="H82" s="95">
        <v>0.0</v>
      </c>
      <c r="I82" s="95">
        <v>1.0</v>
      </c>
      <c r="J82" s="43" t="s">
        <v>137</v>
      </c>
      <c r="K82" s="43" t="s">
        <v>30</v>
      </c>
      <c r="L82" s="97"/>
      <c r="M82" s="1"/>
      <c r="N82" s="110"/>
      <c r="O82" s="128"/>
      <c r="P82" s="1"/>
      <c r="Q82" s="1"/>
      <c r="R82" s="1"/>
      <c r="S82" s="1"/>
      <c r="T82" s="2"/>
      <c r="U82" s="2"/>
      <c r="V82" s="1"/>
      <c r="W82" s="1"/>
      <c r="X82" s="1"/>
      <c r="Y82" s="1"/>
      <c r="Z82" s="3"/>
    </row>
    <row r="83" ht="15.75" customHeight="1">
      <c r="A83" s="47"/>
      <c r="B83" s="48"/>
      <c r="C83" s="49"/>
      <c r="D83" s="50"/>
      <c r="E83" s="50"/>
      <c r="F83" s="50"/>
      <c r="G83" s="50"/>
      <c r="H83" s="50"/>
      <c r="I83" s="50"/>
      <c r="J83" s="50"/>
      <c r="K83" s="50"/>
      <c r="L83" s="87"/>
      <c r="M83" s="1"/>
      <c r="N83" s="110"/>
      <c r="O83" s="128"/>
      <c r="P83" s="1"/>
      <c r="Q83" s="1"/>
      <c r="R83" s="1"/>
      <c r="S83" s="1"/>
      <c r="T83" s="2"/>
      <c r="U83" s="2"/>
      <c r="V83" s="1"/>
      <c r="W83" s="1"/>
      <c r="X83" s="1"/>
      <c r="Y83" s="1"/>
      <c r="Z83" s="3"/>
    </row>
    <row r="84" ht="15.75" customHeight="1">
      <c r="A84" s="47"/>
      <c r="B84" s="48"/>
      <c r="C84" s="49"/>
      <c r="D84" s="50"/>
      <c r="E84" s="50"/>
      <c r="F84" s="50"/>
      <c r="G84" s="50"/>
      <c r="H84" s="50"/>
      <c r="I84" s="50"/>
      <c r="J84" s="50"/>
      <c r="K84" s="50"/>
      <c r="L84" s="87"/>
      <c r="M84" s="1"/>
      <c r="N84" s="110"/>
      <c r="O84" s="128"/>
      <c r="P84" s="1"/>
      <c r="Q84" s="1"/>
      <c r="R84" s="1"/>
      <c r="S84" s="1"/>
      <c r="T84" s="2"/>
      <c r="U84" s="2"/>
      <c r="V84" s="1"/>
      <c r="W84" s="1"/>
      <c r="X84" s="1"/>
      <c r="Y84" s="1"/>
      <c r="Z84" s="3"/>
    </row>
    <row r="85" ht="35.25" customHeight="1">
      <c r="A85" s="54"/>
      <c r="B85" s="29"/>
      <c r="C85" s="88"/>
      <c r="D85" s="34"/>
      <c r="E85" s="34"/>
      <c r="F85" s="34"/>
      <c r="G85" s="34"/>
      <c r="H85" s="34"/>
      <c r="I85" s="34"/>
      <c r="J85" s="34"/>
      <c r="K85" s="34"/>
      <c r="L85" s="35"/>
      <c r="M85" s="1"/>
      <c r="N85" s="110"/>
      <c r="O85" s="128"/>
      <c r="P85" s="1"/>
      <c r="Q85" s="1"/>
      <c r="R85" s="1"/>
      <c r="S85" s="1"/>
      <c r="T85" s="2"/>
      <c r="U85" s="2"/>
      <c r="V85" s="1"/>
      <c r="W85" s="1"/>
      <c r="X85" s="1"/>
      <c r="Y85" s="1"/>
      <c r="Z85" s="3"/>
    </row>
    <row r="86" ht="15.75" customHeight="1">
      <c r="A86" s="74" t="s">
        <v>138</v>
      </c>
      <c r="B86" s="75" t="s">
        <v>139</v>
      </c>
      <c r="C86" s="40" t="s">
        <v>24</v>
      </c>
      <c r="D86" s="43" t="s">
        <v>140</v>
      </c>
      <c r="E86" s="43" t="s">
        <v>141</v>
      </c>
      <c r="F86" s="94" t="s">
        <v>98</v>
      </c>
      <c r="G86" s="94" t="s">
        <v>28</v>
      </c>
      <c r="H86" s="94">
        <v>0.0</v>
      </c>
      <c r="I86" s="94">
        <v>3.0</v>
      </c>
      <c r="J86" s="43" t="s">
        <v>142</v>
      </c>
      <c r="K86" s="43" t="s">
        <v>143</v>
      </c>
      <c r="L86" s="142">
        <f>SUM(O86:O88)</f>
        <v>0</v>
      </c>
      <c r="M86" s="112"/>
      <c r="N86" s="143"/>
      <c r="O86" s="144"/>
      <c r="P86" s="1"/>
      <c r="Q86" s="1"/>
      <c r="R86" s="1"/>
      <c r="S86" s="1"/>
      <c r="T86" s="2"/>
      <c r="U86" s="2"/>
      <c r="V86" s="1"/>
      <c r="W86" s="1"/>
      <c r="X86" s="1"/>
      <c r="Y86" s="1"/>
      <c r="Z86" s="3"/>
    </row>
    <row r="87" ht="15.75" customHeight="1">
      <c r="A87" s="47"/>
      <c r="B87" s="48"/>
      <c r="C87" s="49"/>
      <c r="D87" s="50"/>
      <c r="E87" s="50"/>
      <c r="F87" s="50"/>
      <c r="G87" s="50"/>
      <c r="H87" s="50"/>
      <c r="I87" s="50"/>
      <c r="J87" s="50"/>
      <c r="K87" s="50"/>
      <c r="L87" s="87"/>
      <c r="M87" s="115"/>
      <c r="N87" s="143"/>
      <c r="O87" s="144"/>
      <c r="P87" s="1"/>
      <c r="Q87" s="1"/>
      <c r="R87" s="1"/>
      <c r="S87" s="1"/>
      <c r="T87" s="2"/>
      <c r="U87" s="2"/>
      <c r="V87" s="1"/>
      <c r="W87" s="1"/>
      <c r="X87" s="1"/>
      <c r="Y87" s="1"/>
      <c r="Z87" s="3"/>
    </row>
    <row r="88" ht="15.75" customHeight="1">
      <c r="A88" s="47"/>
      <c r="B88" s="48"/>
      <c r="C88" s="49"/>
      <c r="D88" s="50"/>
      <c r="E88" s="50"/>
      <c r="F88" s="50"/>
      <c r="G88" s="50"/>
      <c r="H88" s="50"/>
      <c r="I88" s="50"/>
      <c r="J88" s="50"/>
      <c r="K88" s="50"/>
      <c r="L88" s="87"/>
      <c r="M88" s="115"/>
      <c r="N88" s="143"/>
      <c r="O88" s="144"/>
      <c r="P88" s="1"/>
      <c r="Q88" s="1"/>
      <c r="R88" s="1"/>
      <c r="S88" s="1"/>
      <c r="T88" s="2"/>
      <c r="U88" s="2"/>
      <c r="V88" s="1"/>
      <c r="W88" s="1"/>
      <c r="X88" s="1"/>
      <c r="Y88" s="1"/>
      <c r="Z88" s="3"/>
    </row>
    <row r="89" ht="40.5" customHeight="1">
      <c r="A89" s="54"/>
      <c r="B89" s="29"/>
      <c r="C89" s="88"/>
      <c r="D89" s="34"/>
      <c r="E89" s="34"/>
      <c r="F89" s="34"/>
      <c r="G89" s="34"/>
      <c r="H89" s="34"/>
      <c r="I89" s="34"/>
      <c r="J89" s="34"/>
      <c r="K89" s="34"/>
      <c r="L89" s="35"/>
      <c r="M89" s="117"/>
      <c r="N89" s="145"/>
      <c r="O89" s="146"/>
      <c r="P89" s="1"/>
      <c r="Q89" s="1"/>
      <c r="R89" s="1"/>
      <c r="S89" s="1"/>
      <c r="T89" s="2"/>
      <c r="U89" s="2"/>
      <c r="V89" s="1"/>
      <c r="W89" s="1"/>
      <c r="X89" s="1"/>
      <c r="Y89" s="1"/>
      <c r="Z89" s="3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"/>
      <c r="U90" s="2"/>
      <c r="V90" s="1"/>
      <c r="W90" s="1"/>
      <c r="X90" s="1"/>
      <c r="Y90" s="1"/>
      <c r="Z90" s="3"/>
    </row>
    <row r="91" ht="15.75" customHeight="1">
      <c r="A91" s="1"/>
      <c r="B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47" t="s">
        <v>144</v>
      </c>
      <c r="O91" s="148">
        <f>SUM(O15:O89)</f>
        <v>0</v>
      </c>
      <c r="P91" s="1"/>
      <c r="Q91" s="1"/>
      <c r="R91" s="1"/>
      <c r="S91" s="1"/>
      <c r="T91" s="2"/>
      <c r="U91" s="2"/>
      <c r="V91" s="1"/>
      <c r="W91" s="1"/>
      <c r="X91" s="1"/>
      <c r="Y91" s="1"/>
      <c r="Z91" s="3"/>
    </row>
    <row r="92" ht="15.75" customHeight="1">
      <c r="A92" s="1"/>
      <c r="B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"/>
      <c r="U92" s="2"/>
      <c r="V92" s="1"/>
      <c r="W92" s="1"/>
      <c r="X92" s="1"/>
      <c r="Y92" s="1"/>
      <c r="Z92" s="3"/>
    </row>
    <row r="93" ht="15.75" customHeight="1">
      <c r="A93" s="1"/>
      <c r="B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"/>
      <c r="U93" s="2"/>
      <c r="V93" s="1"/>
      <c r="W93" s="1"/>
      <c r="X93" s="1"/>
      <c r="Y93" s="1"/>
      <c r="Z93" s="3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"/>
      <c r="U94" s="2"/>
      <c r="V94" s="1"/>
      <c r="W94" s="1"/>
      <c r="X94" s="1"/>
      <c r="Y94" s="1"/>
      <c r="Z94" s="3"/>
    </row>
    <row r="95" ht="15.75" customHeight="1">
      <c r="A95" s="1"/>
      <c r="B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"/>
      <c r="U95" s="2"/>
      <c r="V95" s="1"/>
      <c r="W95" s="1"/>
      <c r="X95" s="1"/>
      <c r="Y95" s="1"/>
      <c r="Z95" s="3"/>
    </row>
    <row r="96" ht="15.75" customHeight="1">
      <c r="A96" s="1"/>
      <c r="B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"/>
      <c r="U96" s="2"/>
      <c r="V96" s="1"/>
      <c r="W96" s="1"/>
      <c r="X96" s="1"/>
      <c r="Y96" s="1"/>
      <c r="Z96" s="3"/>
    </row>
    <row r="97" ht="15.75" customHeight="1">
      <c r="A97" s="1"/>
      <c r="B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"/>
      <c r="U97" s="2"/>
      <c r="V97" s="1"/>
      <c r="W97" s="1"/>
      <c r="X97" s="1"/>
      <c r="Y97" s="1"/>
      <c r="Z97" s="3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"/>
      <c r="U98" s="2"/>
      <c r="V98" s="1"/>
      <c r="W98" s="1"/>
      <c r="X98" s="1"/>
      <c r="Y98" s="1"/>
      <c r="Z98" s="3"/>
    </row>
    <row r="99" ht="15.75" customHeight="1">
      <c r="A99" s="1"/>
      <c r="B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"/>
      <c r="U99" s="2"/>
      <c r="V99" s="1"/>
      <c r="W99" s="1"/>
      <c r="X99" s="1"/>
      <c r="Y99" s="1"/>
      <c r="Z99" s="3"/>
    </row>
    <row r="100" ht="15.75" customHeight="1">
      <c r="A100" s="1"/>
      <c r="B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"/>
      <c r="U100" s="2"/>
      <c r="V100" s="1"/>
      <c r="W100" s="1"/>
      <c r="X100" s="1"/>
      <c r="Y100" s="1"/>
      <c r="Z100" s="3"/>
    </row>
    <row r="101" ht="15.75" customHeight="1">
      <c r="A101" s="1"/>
      <c r="B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"/>
      <c r="U101" s="2"/>
      <c r="V101" s="1"/>
      <c r="W101" s="1"/>
      <c r="X101" s="1"/>
      <c r="Y101" s="1"/>
      <c r="Z101" s="3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"/>
      <c r="U102" s="2"/>
      <c r="V102" s="1"/>
      <c r="W102" s="1"/>
      <c r="X102" s="1"/>
      <c r="Y102" s="1"/>
      <c r="Z102" s="3"/>
    </row>
    <row r="103" ht="15.75" customHeight="1">
      <c r="A103" s="1"/>
      <c r="B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"/>
      <c r="U103" s="2"/>
      <c r="V103" s="1"/>
      <c r="W103" s="1"/>
      <c r="X103" s="1"/>
      <c r="Y103" s="1"/>
      <c r="Z103" s="3"/>
    </row>
    <row r="104" ht="15.75" customHeight="1">
      <c r="A104" s="1"/>
      <c r="B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"/>
      <c r="U104" s="2"/>
      <c r="V104" s="1"/>
      <c r="W104" s="1"/>
      <c r="X104" s="1"/>
      <c r="Y104" s="1"/>
      <c r="Z104" s="3"/>
    </row>
    <row r="105" ht="15.75" customHeight="1">
      <c r="A105" s="1"/>
      <c r="B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"/>
      <c r="U105" s="2"/>
      <c r="V105" s="1"/>
      <c r="W105" s="1"/>
      <c r="X105" s="1"/>
      <c r="Y105" s="1"/>
      <c r="Z105" s="3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"/>
      <c r="U106" s="2"/>
      <c r="V106" s="1"/>
      <c r="W106" s="1"/>
      <c r="X106" s="1"/>
      <c r="Y106" s="1"/>
      <c r="Z106" s="3"/>
    </row>
    <row r="107" ht="15.75" customHeight="1">
      <c r="A107" s="1"/>
      <c r="B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"/>
      <c r="U107" s="2"/>
      <c r="V107" s="1"/>
      <c r="W107" s="1"/>
      <c r="X107" s="1"/>
      <c r="Y107" s="1"/>
      <c r="Z107" s="3"/>
    </row>
    <row r="108" ht="15.75" customHeight="1">
      <c r="A108" s="1"/>
      <c r="B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"/>
      <c r="U108" s="2"/>
      <c r="V108" s="1"/>
      <c r="W108" s="1"/>
      <c r="X108" s="1"/>
      <c r="Y108" s="1"/>
      <c r="Z108" s="3"/>
    </row>
    <row r="109" ht="15.75" customHeight="1">
      <c r="A109" s="1"/>
      <c r="B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"/>
      <c r="U109" s="2"/>
      <c r="V109" s="1"/>
      <c r="W109" s="1"/>
      <c r="X109" s="1"/>
      <c r="Y109" s="1"/>
      <c r="Z109" s="3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"/>
      <c r="U110" s="2"/>
      <c r="V110" s="1"/>
      <c r="W110" s="1"/>
      <c r="X110" s="1"/>
      <c r="Y110" s="1"/>
      <c r="Z110" s="3"/>
    </row>
    <row r="111" ht="15.75" customHeight="1">
      <c r="A111" s="1"/>
      <c r="B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"/>
      <c r="U111" s="2"/>
      <c r="V111" s="1"/>
      <c r="W111" s="1"/>
      <c r="X111" s="1"/>
      <c r="Y111" s="1"/>
      <c r="Z111" s="3"/>
    </row>
    <row r="112" ht="15.75" customHeight="1">
      <c r="A112" s="1"/>
      <c r="B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"/>
      <c r="U112" s="2"/>
      <c r="V112" s="1"/>
      <c r="W112" s="1"/>
      <c r="X112" s="1"/>
      <c r="Y112" s="1"/>
      <c r="Z112" s="3"/>
    </row>
    <row r="113" ht="15.75" customHeight="1">
      <c r="A113" s="1"/>
      <c r="B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"/>
      <c r="U113" s="2"/>
      <c r="V113" s="1"/>
      <c r="W113" s="1"/>
      <c r="X113" s="1"/>
      <c r="Y113" s="1"/>
      <c r="Z113" s="3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"/>
      <c r="U114" s="2"/>
      <c r="V114" s="1"/>
      <c r="W114" s="1"/>
      <c r="X114" s="1"/>
      <c r="Y114" s="1"/>
      <c r="Z114" s="3"/>
    </row>
    <row r="115" ht="15.75" customHeight="1">
      <c r="A115" s="1"/>
      <c r="B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"/>
      <c r="U115" s="2"/>
      <c r="V115" s="1"/>
      <c r="W115" s="1"/>
      <c r="X115" s="1"/>
      <c r="Y115" s="1"/>
      <c r="Z115" s="3"/>
    </row>
    <row r="116" ht="15.75" customHeight="1">
      <c r="A116" s="1"/>
      <c r="B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"/>
      <c r="U116" s="2"/>
      <c r="V116" s="1"/>
      <c r="W116" s="1"/>
      <c r="X116" s="1"/>
      <c r="Y116" s="1"/>
      <c r="Z116" s="3"/>
    </row>
    <row r="117" ht="15.75" customHeight="1">
      <c r="A117" s="1"/>
      <c r="B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"/>
      <c r="U117" s="2"/>
      <c r="V117" s="1"/>
      <c r="W117" s="1"/>
      <c r="X117" s="1"/>
      <c r="Y117" s="1"/>
      <c r="Z117" s="3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"/>
      <c r="U118" s="2"/>
      <c r="V118" s="1"/>
      <c r="W118" s="1"/>
      <c r="X118" s="1"/>
      <c r="Y118" s="1"/>
      <c r="Z118" s="3"/>
    </row>
    <row r="119" ht="15.75" customHeight="1">
      <c r="A119" s="1"/>
      <c r="B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"/>
      <c r="U119" s="2"/>
      <c r="V119" s="1"/>
      <c r="W119" s="1"/>
      <c r="X119" s="1"/>
      <c r="Y119" s="1"/>
      <c r="Z119" s="3"/>
    </row>
    <row r="120" ht="15.75" customHeight="1">
      <c r="A120" s="1"/>
      <c r="B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"/>
      <c r="U120" s="2"/>
      <c r="V120" s="1"/>
      <c r="W120" s="1"/>
      <c r="X120" s="1"/>
      <c r="Y120" s="1"/>
      <c r="Z120" s="3"/>
    </row>
    <row r="121" ht="15.75" customHeight="1">
      <c r="A121" s="1"/>
      <c r="B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"/>
      <c r="U121" s="2"/>
      <c r="V121" s="1"/>
      <c r="W121" s="1"/>
      <c r="X121" s="1"/>
      <c r="Y121" s="1"/>
      <c r="Z121" s="3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"/>
      <c r="U122" s="2"/>
      <c r="V122" s="1"/>
      <c r="W122" s="1"/>
      <c r="X122" s="1"/>
      <c r="Y122" s="1"/>
      <c r="Z122" s="3"/>
    </row>
    <row r="123" ht="15.75" customHeight="1">
      <c r="A123" s="1"/>
      <c r="B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"/>
      <c r="U123" s="2"/>
      <c r="V123" s="1"/>
      <c r="W123" s="1"/>
      <c r="X123" s="1"/>
      <c r="Y123" s="1"/>
      <c r="Z123" s="3"/>
    </row>
    <row r="124" ht="15.75" customHeight="1">
      <c r="A124" s="1"/>
      <c r="B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"/>
      <c r="U124" s="2"/>
      <c r="V124" s="1"/>
      <c r="W124" s="1"/>
      <c r="X124" s="1"/>
      <c r="Y124" s="1"/>
      <c r="Z124" s="3"/>
    </row>
    <row r="125" ht="15.75" customHeight="1">
      <c r="A125" s="1"/>
      <c r="B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"/>
      <c r="U125" s="2"/>
      <c r="V125" s="1"/>
      <c r="W125" s="1"/>
      <c r="X125" s="1"/>
      <c r="Y125" s="1"/>
      <c r="Z125" s="3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"/>
      <c r="U126" s="2"/>
      <c r="V126" s="1"/>
      <c r="W126" s="1"/>
      <c r="X126" s="1"/>
      <c r="Y126" s="1"/>
      <c r="Z126" s="3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"/>
      <c r="U127" s="2"/>
      <c r="V127" s="1"/>
      <c r="W127" s="1"/>
      <c r="X127" s="1"/>
      <c r="Y127" s="1"/>
      <c r="Z127" s="3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"/>
      <c r="U128" s="2"/>
      <c r="V128" s="1"/>
      <c r="W128" s="1"/>
      <c r="X128" s="1"/>
      <c r="Y128" s="1"/>
      <c r="Z128" s="3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"/>
      <c r="U129" s="2"/>
      <c r="V129" s="1"/>
      <c r="W129" s="1"/>
      <c r="X129" s="1"/>
      <c r="Y129" s="1"/>
      <c r="Z129" s="3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"/>
      <c r="U130" s="2"/>
      <c r="V130" s="1"/>
      <c r="W130" s="1"/>
      <c r="X130" s="1"/>
      <c r="Y130" s="1"/>
      <c r="Z130" s="3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"/>
      <c r="U131" s="2"/>
      <c r="V131" s="1"/>
      <c r="W131" s="1"/>
      <c r="X131" s="1"/>
      <c r="Y131" s="1"/>
      <c r="Z131" s="3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"/>
      <c r="U132" s="2"/>
      <c r="V132" s="1"/>
      <c r="W132" s="1"/>
      <c r="X132" s="1"/>
      <c r="Y132" s="1"/>
      <c r="Z132" s="3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"/>
      <c r="U133" s="2"/>
      <c r="V133" s="1"/>
      <c r="W133" s="1"/>
      <c r="X133" s="1"/>
      <c r="Y133" s="1"/>
      <c r="Z133" s="3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"/>
      <c r="U134" s="2"/>
      <c r="V134" s="1"/>
      <c r="W134" s="1"/>
      <c r="X134" s="1"/>
      <c r="Y134" s="1"/>
      <c r="Z134" s="3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"/>
      <c r="U135" s="2"/>
      <c r="V135" s="1"/>
      <c r="W135" s="1"/>
      <c r="X135" s="1"/>
      <c r="Y135" s="1"/>
      <c r="Z135" s="3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"/>
      <c r="U136" s="2"/>
      <c r="V136" s="1"/>
      <c r="W136" s="1"/>
      <c r="X136" s="1"/>
      <c r="Y136" s="1"/>
      <c r="Z136" s="3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"/>
      <c r="U137" s="2"/>
      <c r="V137" s="1"/>
      <c r="W137" s="1"/>
      <c r="X137" s="1"/>
      <c r="Y137" s="1"/>
      <c r="Z137" s="3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"/>
      <c r="U138" s="2"/>
      <c r="V138" s="1"/>
      <c r="W138" s="1"/>
      <c r="X138" s="1"/>
      <c r="Y138" s="1"/>
      <c r="Z138" s="3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"/>
      <c r="U139" s="2"/>
      <c r="V139" s="1"/>
      <c r="W139" s="1"/>
      <c r="X139" s="1"/>
      <c r="Y139" s="1"/>
      <c r="Z139" s="3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"/>
      <c r="U140" s="2"/>
      <c r="V140" s="1"/>
      <c r="W140" s="1"/>
      <c r="X140" s="1"/>
      <c r="Y140" s="1"/>
      <c r="Z140" s="3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"/>
      <c r="U141" s="2"/>
      <c r="V141" s="1"/>
      <c r="W141" s="1"/>
      <c r="X141" s="1"/>
      <c r="Y141" s="1"/>
      <c r="Z141" s="3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"/>
      <c r="U142" s="2"/>
      <c r="V142" s="1"/>
      <c r="W142" s="1"/>
      <c r="X142" s="1"/>
      <c r="Y142" s="1"/>
      <c r="Z142" s="3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"/>
      <c r="U143" s="2"/>
      <c r="V143" s="1"/>
      <c r="W143" s="1"/>
      <c r="X143" s="1"/>
      <c r="Y143" s="1"/>
      <c r="Z143" s="3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"/>
      <c r="U144" s="2"/>
      <c r="V144" s="1"/>
      <c r="W144" s="1"/>
      <c r="X144" s="1"/>
      <c r="Y144" s="1"/>
      <c r="Z144" s="3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"/>
      <c r="U145" s="2"/>
      <c r="V145" s="1"/>
      <c r="W145" s="1"/>
      <c r="X145" s="1"/>
      <c r="Y145" s="1"/>
      <c r="Z145" s="3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"/>
      <c r="U146" s="2"/>
      <c r="V146" s="1"/>
      <c r="W146" s="1"/>
      <c r="X146" s="1"/>
      <c r="Y146" s="1"/>
      <c r="Z146" s="3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"/>
      <c r="U147" s="2"/>
      <c r="V147" s="1"/>
      <c r="W147" s="1"/>
      <c r="X147" s="1"/>
      <c r="Y147" s="1"/>
      <c r="Z147" s="3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"/>
      <c r="U148" s="2"/>
      <c r="V148" s="1"/>
      <c r="W148" s="1"/>
      <c r="X148" s="1"/>
      <c r="Y148" s="1"/>
      <c r="Z148" s="3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"/>
      <c r="U149" s="2"/>
      <c r="V149" s="1"/>
      <c r="W149" s="1"/>
      <c r="X149" s="1"/>
      <c r="Y149" s="1"/>
      <c r="Z149" s="3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"/>
      <c r="U150" s="2"/>
      <c r="V150" s="1"/>
      <c r="W150" s="1"/>
      <c r="X150" s="1"/>
      <c r="Y150" s="1"/>
      <c r="Z150" s="3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"/>
      <c r="U151" s="2"/>
      <c r="V151" s="1"/>
      <c r="W151" s="1"/>
      <c r="X151" s="1"/>
      <c r="Y151" s="1"/>
      <c r="Z151" s="3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"/>
      <c r="U152" s="2"/>
      <c r="V152" s="1"/>
      <c r="W152" s="1"/>
      <c r="X152" s="1"/>
      <c r="Y152" s="1"/>
      <c r="Z152" s="3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"/>
      <c r="U153" s="2"/>
      <c r="V153" s="1"/>
      <c r="W153" s="1"/>
      <c r="X153" s="1"/>
      <c r="Y153" s="1"/>
      <c r="Z153" s="3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"/>
      <c r="U154" s="2"/>
      <c r="V154" s="1"/>
      <c r="W154" s="1"/>
      <c r="X154" s="1"/>
      <c r="Y154" s="1"/>
      <c r="Z154" s="3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"/>
      <c r="U155" s="2"/>
      <c r="V155" s="1"/>
      <c r="W155" s="1"/>
      <c r="X155" s="1"/>
      <c r="Y155" s="1"/>
      <c r="Z155" s="3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"/>
      <c r="U156" s="2"/>
      <c r="V156" s="1"/>
      <c r="W156" s="1"/>
      <c r="X156" s="1"/>
      <c r="Y156" s="1"/>
      <c r="Z156" s="3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"/>
      <c r="U157" s="2"/>
      <c r="V157" s="1"/>
      <c r="W157" s="1"/>
      <c r="X157" s="1"/>
      <c r="Y157" s="1"/>
      <c r="Z157" s="3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"/>
      <c r="U158" s="2"/>
      <c r="V158" s="1"/>
      <c r="W158" s="1"/>
      <c r="X158" s="1"/>
      <c r="Y158" s="1"/>
      <c r="Z158" s="3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"/>
      <c r="U159" s="2"/>
      <c r="V159" s="1"/>
      <c r="W159" s="1"/>
      <c r="X159" s="1"/>
      <c r="Y159" s="1"/>
      <c r="Z159" s="3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"/>
      <c r="U160" s="2"/>
      <c r="V160" s="1"/>
      <c r="W160" s="1"/>
      <c r="X160" s="1"/>
      <c r="Y160" s="1"/>
      <c r="Z160" s="3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"/>
      <c r="U161" s="2"/>
      <c r="V161" s="1"/>
      <c r="W161" s="1"/>
      <c r="X161" s="1"/>
      <c r="Y161" s="1"/>
      <c r="Z161" s="3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"/>
      <c r="U162" s="2"/>
      <c r="V162" s="1"/>
      <c r="W162" s="1"/>
      <c r="X162" s="1"/>
      <c r="Y162" s="1"/>
      <c r="Z162" s="3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"/>
      <c r="U163" s="2"/>
      <c r="V163" s="1"/>
      <c r="W163" s="1"/>
      <c r="X163" s="1"/>
      <c r="Y163" s="1"/>
      <c r="Z163" s="3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"/>
      <c r="U164" s="2"/>
      <c r="V164" s="1"/>
      <c r="W164" s="1"/>
      <c r="X164" s="1"/>
      <c r="Y164" s="1"/>
      <c r="Z164" s="3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"/>
      <c r="U165" s="2"/>
      <c r="V165" s="1"/>
      <c r="W165" s="1"/>
      <c r="X165" s="1"/>
      <c r="Y165" s="1"/>
      <c r="Z165" s="3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"/>
      <c r="U166" s="2"/>
      <c r="V166" s="1"/>
      <c r="W166" s="1"/>
      <c r="X166" s="1"/>
      <c r="Y166" s="1"/>
      <c r="Z166" s="3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"/>
      <c r="U167" s="2"/>
      <c r="V167" s="1"/>
      <c r="W167" s="1"/>
      <c r="X167" s="1"/>
      <c r="Y167" s="1"/>
      <c r="Z167" s="3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"/>
      <c r="U168" s="2"/>
      <c r="V168" s="1"/>
      <c r="W168" s="1"/>
      <c r="X168" s="1"/>
      <c r="Y168" s="1"/>
      <c r="Z168" s="3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"/>
      <c r="U169" s="2"/>
      <c r="V169" s="1"/>
      <c r="W169" s="1"/>
      <c r="X169" s="1"/>
      <c r="Y169" s="1"/>
      <c r="Z169" s="3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"/>
      <c r="U170" s="2"/>
      <c r="V170" s="1"/>
      <c r="W170" s="1"/>
      <c r="X170" s="1"/>
      <c r="Y170" s="1"/>
      <c r="Z170" s="3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"/>
      <c r="U171" s="2"/>
      <c r="V171" s="1"/>
      <c r="W171" s="1"/>
      <c r="X171" s="1"/>
      <c r="Y171" s="1"/>
      <c r="Z171" s="3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"/>
      <c r="U172" s="2"/>
      <c r="V172" s="1"/>
      <c r="W172" s="1"/>
      <c r="X172" s="1"/>
      <c r="Y172" s="1"/>
      <c r="Z172" s="3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"/>
      <c r="U173" s="2"/>
      <c r="V173" s="1"/>
      <c r="W173" s="1"/>
      <c r="X173" s="1"/>
      <c r="Y173" s="1"/>
      <c r="Z173" s="3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"/>
      <c r="U174" s="2"/>
      <c r="V174" s="1"/>
      <c r="W174" s="1"/>
      <c r="X174" s="1"/>
      <c r="Y174" s="1"/>
      <c r="Z174" s="3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2"/>
      <c r="U175" s="2"/>
      <c r="V175" s="1"/>
      <c r="W175" s="1"/>
      <c r="X175" s="1"/>
      <c r="Y175" s="1"/>
      <c r="Z175" s="3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2"/>
      <c r="U176" s="2"/>
      <c r="V176" s="1"/>
      <c r="W176" s="1"/>
      <c r="X176" s="1"/>
      <c r="Y176" s="1"/>
      <c r="Z176" s="3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2"/>
      <c r="U177" s="2"/>
      <c r="V177" s="1"/>
      <c r="W177" s="1"/>
      <c r="X177" s="1"/>
      <c r="Y177" s="1"/>
      <c r="Z177" s="3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"/>
      <c r="U178" s="2"/>
      <c r="V178" s="1"/>
      <c r="W178" s="1"/>
      <c r="X178" s="1"/>
      <c r="Y178" s="1"/>
      <c r="Z178" s="3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2"/>
      <c r="U179" s="2"/>
      <c r="V179" s="1"/>
      <c r="W179" s="1"/>
      <c r="X179" s="1"/>
      <c r="Y179" s="1"/>
      <c r="Z179" s="3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2"/>
      <c r="U180" s="2"/>
      <c r="V180" s="1"/>
      <c r="W180" s="1"/>
      <c r="X180" s="1"/>
      <c r="Y180" s="1"/>
      <c r="Z180" s="3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2"/>
      <c r="U181" s="2"/>
      <c r="V181" s="1"/>
      <c r="W181" s="1"/>
      <c r="X181" s="1"/>
      <c r="Y181" s="1"/>
      <c r="Z181" s="3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2"/>
      <c r="U182" s="2"/>
      <c r="V182" s="1"/>
      <c r="W182" s="1"/>
      <c r="X182" s="1"/>
      <c r="Y182" s="1"/>
      <c r="Z182" s="3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2"/>
      <c r="U183" s="2"/>
      <c r="V183" s="1"/>
      <c r="W183" s="1"/>
      <c r="X183" s="1"/>
      <c r="Y183" s="1"/>
      <c r="Z183" s="3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2"/>
      <c r="U184" s="2"/>
      <c r="V184" s="1"/>
      <c r="W184" s="1"/>
      <c r="X184" s="1"/>
      <c r="Y184" s="1"/>
      <c r="Z184" s="3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"/>
      <c r="U185" s="2"/>
      <c r="V185" s="1"/>
      <c r="W185" s="1"/>
      <c r="X185" s="1"/>
      <c r="Y185" s="1"/>
      <c r="Z185" s="3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2"/>
      <c r="U186" s="2"/>
      <c r="V186" s="1"/>
      <c r="W186" s="1"/>
      <c r="X186" s="1"/>
      <c r="Y186" s="1"/>
      <c r="Z186" s="3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2"/>
      <c r="U187" s="2"/>
      <c r="V187" s="1"/>
      <c r="W187" s="1"/>
      <c r="X187" s="1"/>
      <c r="Y187" s="1"/>
      <c r="Z187" s="3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2"/>
      <c r="U188" s="2"/>
      <c r="V188" s="1"/>
      <c r="W188" s="1"/>
      <c r="X188" s="1"/>
      <c r="Y188" s="1"/>
      <c r="Z188" s="3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2"/>
      <c r="U189" s="2"/>
      <c r="V189" s="1"/>
      <c r="W189" s="1"/>
      <c r="X189" s="1"/>
      <c r="Y189" s="1"/>
      <c r="Z189" s="3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2"/>
      <c r="U190" s="2"/>
      <c r="V190" s="1"/>
      <c r="W190" s="1"/>
      <c r="X190" s="1"/>
      <c r="Y190" s="1"/>
      <c r="Z190" s="3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2"/>
      <c r="U191" s="2"/>
      <c r="V191" s="1"/>
      <c r="W191" s="1"/>
      <c r="X191" s="1"/>
      <c r="Y191" s="1"/>
      <c r="Z191" s="3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2"/>
      <c r="U192" s="2"/>
      <c r="V192" s="1"/>
      <c r="W192" s="1"/>
      <c r="X192" s="1"/>
      <c r="Y192" s="1"/>
      <c r="Z192" s="3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2"/>
      <c r="U193" s="2"/>
      <c r="V193" s="1"/>
      <c r="W193" s="1"/>
      <c r="X193" s="1"/>
      <c r="Y193" s="1"/>
      <c r="Z193" s="3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"/>
      <c r="U194" s="2"/>
      <c r="V194" s="1"/>
      <c r="W194" s="1"/>
      <c r="X194" s="1"/>
      <c r="Y194" s="1"/>
      <c r="Z194" s="3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2"/>
      <c r="U195" s="2"/>
      <c r="V195" s="1"/>
      <c r="W195" s="1"/>
      <c r="X195" s="1"/>
      <c r="Y195" s="1"/>
      <c r="Z195" s="3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2"/>
      <c r="U196" s="2"/>
      <c r="V196" s="1"/>
      <c r="W196" s="1"/>
      <c r="X196" s="1"/>
      <c r="Y196" s="1"/>
      <c r="Z196" s="3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2"/>
      <c r="U197" s="2"/>
      <c r="V197" s="1"/>
      <c r="W197" s="1"/>
      <c r="X197" s="1"/>
      <c r="Y197" s="1"/>
      <c r="Z197" s="3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2"/>
      <c r="U198" s="2"/>
      <c r="V198" s="1"/>
      <c r="W198" s="1"/>
      <c r="X198" s="1"/>
      <c r="Y198" s="1"/>
      <c r="Z198" s="3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2"/>
      <c r="U199" s="2"/>
      <c r="V199" s="1"/>
      <c r="W199" s="1"/>
      <c r="X199" s="1"/>
      <c r="Y199" s="1"/>
      <c r="Z199" s="3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2"/>
      <c r="U200" s="2"/>
      <c r="V200" s="1"/>
      <c r="W200" s="1"/>
      <c r="X200" s="1"/>
      <c r="Y200" s="1"/>
      <c r="Z200" s="3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2"/>
      <c r="U201" s="2"/>
      <c r="V201" s="1"/>
      <c r="W201" s="1"/>
      <c r="X201" s="1"/>
      <c r="Y201" s="1"/>
      <c r="Z201" s="3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2"/>
      <c r="U202" s="2"/>
      <c r="V202" s="1"/>
      <c r="W202" s="1"/>
      <c r="X202" s="1"/>
      <c r="Y202" s="1"/>
      <c r="Z202" s="3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2"/>
      <c r="U203" s="2"/>
      <c r="V203" s="1"/>
      <c r="W203" s="1"/>
      <c r="X203" s="1"/>
      <c r="Y203" s="1"/>
      <c r="Z203" s="3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2"/>
      <c r="U204" s="2"/>
      <c r="V204" s="1"/>
      <c r="W204" s="1"/>
      <c r="X204" s="1"/>
      <c r="Y204" s="1"/>
      <c r="Z204" s="3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2"/>
      <c r="U205" s="2"/>
      <c r="V205" s="1"/>
      <c r="W205" s="1"/>
      <c r="X205" s="1"/>
      <c r="Y205" s="1"/>
      <c r="Z205" s="3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2"/>
      <c r="U206" s="2"/>
      <c r="V206" s="1"/>
      <c r="W206" s="1"/>
      <c r="X206" s="1"/>
      <c r="Y206" s="1"/>
      <c r="Z206" s="3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"/>
      <c r="U207" s="2"/>
      <c r="V207" s="1"/>
      <c r="W207" s="1"/>
      <c r="X207" s="1"/>
      <c r="Y207" s="1"/>
      <c r="Z207" s="3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2"/>
      <c r="U208" s="2"/>
      <c r="V208" s="1"/>
      <c r="W208" s="1"/>
      <c r="X208" s="1"/>
      <c r="Y208" s="1"/>
      <c r="Z208" s="3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2"/>
      <c r="U209" s="2"/>
      <c r="V209" s="1"/>
      <c r="W209" s="1"/>
      <c r="X209" s="1"/>
      <c r="Y209" s="1"/>
      <c r="Z209" s="3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2"/>
      <c r="U210" s="2"/>
      <c r="V210" s="1"/>
      <c r="W210" s="1"/>
      <c r="X210" s="1"/>
      <c r="Y210" s="1"/>
      <c r="Z210" s="3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2"/>
      <c r="U211" s="2"/>
      <c r="V211" s="1"/>
      <c r="W211" s="1"/>
      <c r="X211" s="1"/>
      <c r="Y211" s="1"/>
      <c r="Z211" s="3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2"/>
      <c r="U212" s="2"/>
      <c r="V212" s="1"/>
      <c r="W212" s="1"/>
      <c r="X212" s="1"/>
      <c r="Y212" s="1"/>
      <c r="Z212" s="3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2"/>
      <c r="U213" s="2"/>
      <c r="V213" s="1"/>
      <c r="W213" s="1"/>
      <c r="X213" s="1"/>
      <c r="Y213" s="1"/>
      <c r="Z213" s="3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2"/>
      <c r="U214" s="2"/>
      <c r="V214" s="1"/>
      <c r="W214" s="1"/>
      <c r="X214" s="1"/>
      <c r="Y214" s="1"/>
      <c r="Z214" s="3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2"/>
      <c r="U215" s="2"/>
      <c r="V215" s="1"/>
      <c r="W215" s="1"/>
      <c r="X215" s="1"/>
      <c r="Y215" s="1"/>
      <c r="Z215" s="3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2"/>
      <c r="U216" s="2"/>
      <c r="V216" s="1"/>
      <c r="W216" s="1"/>
      <c r="X216" s="1"/>
      <c r="Y216" s="1"/>
      <c r="Z216" s="3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2"/>
      <c r="U217" s="2"/>
      <c r="V217" s="1"/>
      <c r="W217" s="1"/>
      <c r="X217" s="1"/>
      <c r="Y217" s="1"/>
      <c r="Z217" s="3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2"/>
      <c r="U218" s="2"/>
      <c r="V218" s="1"/>
      <c r="W218" s="1"/>
      <c r="X218" s="1"/>
      <c r="Y218" s="1"/>
      <c r="Z218" s="3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"/>
      <c r="U219" s="2"/>
      <c r="V219" s="1"/>
      <c r="W219" s="1"/>
      <c r="X219" s="1"/>
      <c r="Y219" s="1"/>
      <c r="Z219" s="3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2"/>
      <c r="U220" s="2"/>
      <c r="V220" s="1"/>
      <c r="W220" s="1"/>
      <c r="X220" s="1"/>
      <c r="Y220" s="1"/>
      <c r="Z220" s="3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2"/>
      <c r="U221" s="2"/>
      <c r="V221" s="1"/>
      <c r="W221" s="1"/>
      <c r="X221" s="1"/>
      <c r="Y221" s="1"/>
      <c r="Z221" s="3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2"/>
      <c r="U222" s="2"/>
      <c r="V222" s="1"/>
      <c r="W222" s="1"/>
      <c r="X222" s="1"/>
      <c r="Y222" s="1"/>
      <c r="Z222" s="3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2"/>
      <c r="U223" s="2"/>
      <c r="V223" s="1"/>
      <c r="W223" s="1"/>
      <c r="X223" s="1"/>
      <c r="Y223" s="1"/>
      <c r="Z223" s="3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2"/>
      <c r="U224" s="2"/>
      <c r="V224" s="1"/>
      <c r="W224" s="1"/>
      <c r="X224" s="1"/>
      <c r="Y224" s="1"/>
      <c r="Z224" s="3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2"/>
      <c r="U225" s="2"/>
      <c r="V225" s="1"/>
      <c r="W225" s="1"/>
      <c r="X225" s="1"/>
      <c r="Y225" s="1"/>
      <c r="Z225" s="3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2"/>
      <c r="U226" s="2"/>
      <c r="V226" s="1"/>
      <c r="W226" s="1"/>
      <c r="X226" s="1"/>
      <c r="Y226" s="1"/>
      <c r="Z226" s="3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2"/>
      <c r="U227" s="2"/>
      <c r="V227" s="1"/>
      <c r="W227" s="1"/>
      <c r="X227" s="1"/>
      <c r="Y227" s="1"/>
      <c r="Z227" s="3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2"/>
      <c r="U228" s="2"/>
      <c r="V228" s="1"/>
      <c r="W228" s="1"/>
      <c r="X228" s="1"/>
      <c r="Y228" s="1"/>
      <c r="Z228" s="3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2"/>
      <c r="U229" s="2"/>
      <c r="V229" s="1"/>
      <c r="W229" s="1"/>
      <c r="X229" s="1"/>
      <c r="Y229" s="1"/>
      <c r="Z229" s="3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2"/>
      <c r="U230" s="2"/>
      <c r="V230" s="1"/>
      <c r="W230" s="1"/>
      <c r="X230" s="1"/>
      <c r="Y230" s="1"/>
      <c r="Z230" s="3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2"/>
      <c r="U231" s="2"/>
      <c r="V231" s="1"/>
      <c r="W231" s="1"/>
      <c r="X231" s="1"/>
      <c r="Y231" s="1"/>
      <c r="Z231" s="3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2"/>
      <c r="U232" s="2"/>
      <c r="V232" s="1"/>
      <c r="W232" s="1"/>
      <c r="X232" s="1"/>
      <c r="Y232" s="1"/>
      <c r="Z232" s="3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2"/>
      <c r="U233" s="2"/>
      <c r="V233" s="1"/>
      <c r="W233" s="1"/>
      <c r="X233" s="1"/>
      <c r="Y233" s="1"/>
      <c r="Z233" s="3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2"/>
      <c r="U234" s="2"/>
      <c r="V234" s="1"/>
      <c r="W234" s="1"/>
      <c r="X234" s="1"/>
      <c r="Y234" s="1"/>
      <c r="Z234" s="3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2"/>
      <c r="U235" s="2"/>
      <c r="V235" s="1"/>
      <c r="W235" s="1"/>
      <c r="X235" s="1"/>
      <c r="Y235" s="1"/>
      <c r="Z235" s="3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2"/>
      <c r="U236" s="2"/>
      <c r="V236" s="1"/>
      <c r="W236" s="1"/>
      <c r="X236" s="1"/>
      <c r="Y236" s="1"/>
      <c r="Z236" s="3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2"/>
      <c r="U237" s="2"/>
      <c r="V237" s="1"/>
      <c r="W237" s="1"/>
      <c r="X237" s="1"/>
      <c r="Y237" s="1"/>
      <c r="Z237" s="3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2"/>
      <c r="U238" s="2"/>
      <c r="V238" s="1"/>
      <c r="W238" s="1"/>
      <c r="X238" s="1"/>
      <c r="Y238" s="1"/>
      <c r="Z238" s="3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2"/>
      <c r="U239" s="2"/>
      <c r="V239" s="1"/>
      <c r="W239" s="1"/>
      <c r="X239" s="1"/>
      <c r="Y239" s="1"/>
      <c r="Z239" s="3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2"/>
      <c r="U240" s="2"/>
      <c r="V240" s="1"/>
      <c r="W240" s="1"/>
      <c r="X240" s="1"/>
      <c r="Y240" s="1"/>
      <c r="Z240" s="3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2"/>
      <c r="U241" s="2"/>
      <c r="V241" s="1"/>
      <c r="W241" s="1"/>
      <c r="X241" s="1"/>
      <c r="Y241" s="1"/>
      <c r="Z241" s="3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2"/>
      <c r="U242" s="2"/>
      <c r="V242" s="1"/>
      <c r="W242" s="1"/>
      <c r="X242" s="1"/>
      <c r="Y242" s="1"/>
      <c r="Z242" s="3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2"/>
      <c r="U243" s="2"/>
      <c r="V243" s="1"/>
      <c r="W243" s="1"/>
      <c r="X243" s="1"/>
      <c r="Y243" s="1"/>
      <c r="Z243" s="3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2"/>
      <c r="U244" s="2"/>
      <c r="V244" s="1"/>
      <c r="W244" s="1"/>
      <c r="X244" s="1"/>
      <c r="Y244" s="1"/>
      <c r="Z244" s="3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2"/>
      <c r="U245" s="2"/>
      <c r="V245" s="1"/>
      <c r="W245" s="1"/>
      <c r="X245" s="1"/>
      <c r="Y245" s="1"/>
      <c r="Z245" s="3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2"/>
      <c r="U246" s="2"/>
      <c r="V246" s="1"/>
      <c r="W246" s="1"/>
      <c r="X246" s="1"/>
      <c r="Y246" s="1"/>
      <c r="Z246" s="3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2"/>
      <c r="U247" s="2"/>
      <c r="V247" s="1"/>
      <c r="W247" s="1"/>
      <c r="X247" s="1"/>
      <c r="Y247" s="1"/>
      <c r="Z247" s="3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2"/>
      <c r="U248" s="2"/>
      <c r="V248" s="1"/>
      <c r="W248" s="1"/>
      <c r="X248" s="1"/>
      <c r="Y248" s="1"/>
      <c r="Z248" s="3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2"/>
      <c r="U249" s="2"/>
      <c r="V249" s="1"/>
      <c r="W249" s="1"/>
      <c r="X249" s="1"/>
      <c r="Y249" s="1"/>
      <c r="Z249" s="3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2"/>
      <c r="U250" s="2"/>
      <c r="V250" s="1"/>
      <c r="W250" s="1"/>
      <c r="X250" s="1"/>
      <c r="Y250" s="1"/>
      <c r="Z250" s="3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2"/>
      <c r="U251" s="2"/>
      <c r="V251" s="1"/>
      <c r="W251" s="1"/>
      <c r="X251" s="1"/>
      <c r="Y251" s="1"/>
      <c r="Z251" s="3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2"/>
      <c r="U252" s="2"/>
      <c r="V252" s="1"/>
      <c r="W252" s="1"/>
      <c r="X252" s="1"/>
      <c r="Y252" s="1"/>
      <c r="Z252" s="3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2"/>
      <c r="U253" s="2"/>
      <c r="V253" s="1"/>
      <c r="W253" s="1"/>
      <c r="X253" s="1"/>
      <c r="Y253" s="1"/>
      <c r="Z253" s="3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2"/>
      <c r="U254" s="2"/>
      <c r="V254" s="1"/>
      <c r="W254" s="1"/>
      <c r="X254" s="1"/>
      <c r="Y254" s="1"/>
      <c r="Z254" s="3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2"/>
      <c r="U255" s="2"/>
      <c r="V255" s="1"/>
      <c r="W255" s="1"/>
      <c r="X255" s="1"/>
      <c r="Y255" s="1"/>
      <c r="Z255" s="3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2"/>
      <c r="U256" s="2"/>
      <c r="V256" s="1"/>
      <c r="W256" s="1"/>
      <c r="X256" s="1"/>
      <c r="Y256" s="1"/>
      <c r="Z256" s="3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2"/>
      <c r="U257" s="2"/>
      <c r="V257" s="1"/>
      <c r="W257" s="1"/>
      <c r="X257" s="1"/>
      <c r="Y257" s="1"/>
      <c r="Z257" s="3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2"/>
      <c r="U258" s="2"/>
      <c r="V258" s="1"/>
      <c r="W258" s="1"/>
      <c r="X258" s="1"/>
      <c r="Y258" s="1"/>
      <c r="Z258" s="3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2"/>
      <c r="U259" s="2"/>
      <c r="V259" s="1"/>
      <c r="W259" s="1"/>
      <c r="X259" s="1"/>
      <c r="Y259" s="1"/>
      <c r="Z259" s="3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2"/>
      <c r="U260" s="2"/>
      <c r="V260" s="1"/>
      <c r="W260" s="1"/>
      <c r="X260" s="1"/>
      <c r="Y260" s="1"/>
      <c r="Z260" s="3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2"/>
      <c r="U261" s="2"/>
      <c r="V261" s="1"/>
      <c r="W261" s="1"/>
      <c r="X261" s="1"/>
      <c r="Y261" s="1"/>
      <c r="Z261" s="3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2"/>
      <c r="U262" s="2"/>
      <c r="V262" s="1"/>
      <c r="W262" s="1"/>
      <c r="X262" s="1"/>
      <c r="Y262" s="1"/>
      <c r="Z262" s="3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2"/>
      <c r="U263" s="2"/>
      <c r="V263" s="1"/>
      <c r="W263" s="1"/>
      <c r="X263" s="1"/>
      <c r="Y263" s="1"/>
      <c r="Z263" s="3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2"/>
      <c r="U264" s="2"/>
      <c r="V264" s="1"/>
      <c r="W264" s="1"/>
      <c r="X264" s="1"/>
      <c r="Y264" s="1"/>
      <c r="Z264" s="3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2"/>
      <c r="U265" s="2"/>
      <c r="V265" s="1"/>
      <c r="W265" s="1"/>
      <c r="X265" s="1"/>
      <c r="Y265" s="1"/>
      <c r="Z265" s="3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2"/>
      <c r="U266" s="2"/>
      <c r="V266" s="1"/>
      <c r="W266" s="1"/>
      <c r="X266" s="1"/>
      <c r="Y266" s="1"/>
      <c r="Z266" s="3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2"/>
      <c r="U267" s="2"/>
      <c r="V267" s="1"/>
      <c r="W267" s="1"/>
      <c r="X267" s="1"/>
      <c r="Y267" s="1"/>
      <c r="Z267" s="3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2"/>
      <c r="U268" s="2"/>
      <c r="V268" s="1"/>
      <c r="W268" s="1"/>
      <c r="X268" s="1"/>
      <c r="Y268" s="1"/>
      <c r="Z268" s="3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2"/>
      <c r="U269" s="2"/>
      <c r="V269" s="1"/>
      <c r="W269" s="1"/>
      <c r="X269" s="1"/>
      <c r="Y269" s="1"/>
      <c r="Z269" s="3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2"/>
      <c r="U270" s="2"/>
      <c r="V270" s="1"/>
      <c r="W270" s="1"/>
      <c r="X270" s="1"/>
      <c r="Y270" s="1"/>
      <c r="Z270" s="3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2"/>
      <c r="U271" s="2"/>
      <c r="V271" s="1"/>
      <c r="W271" s="1"/>
      <c r="X271" s="1"/>
      <c r="Y271" s="1"/>
      <c r="Z271" s="3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2"/>
      <c r="U272" s="2"/>
      <c r="V272" s="1"/>
      <c r="W272" s="1"/>
      <c r="X272" s="1"/>
      <c r="Y272" s="1"/>
      <c r="Z272" s="3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2"/>
      <c r="U273" s="2"/>
      <c r="V273" s="1"/>
      <c r="W273" s="1"/>
      <c r="X273" s="1"/>
      <c r="Y273" s="1"/>
      <c r="Z273" s="3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2"/>
      <c r="U274" s="2"/>
      <c r="V274" s="1"/>
      <c r="W274" s="1"/>
      <c r="X274" s="1"/>
      <c r="Y274" s="1"/>
      <c r="Z274" s="3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2"/>
      <c r="U275" s="2"/>
      <c r="V275" s="1"/>
      <c r="W275" s="1"/>
      <c r="X275" s="1"/>
      <c r="Y275" s="1"/>
      <c r="Z275" s="3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2"/>
      <c r="U276" s="2"/>
      <c r="V276" s="1"/>
      <c r="W276" s="1"/>
      <c r="X276" s="1"/>
      <c r="Y276" s="1"/>
      <c r="Z276" s="3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2"/>
      <c r="U277" s="2"/>
      <c r="V277" s="1"/>
      <c r="W277" s="1"/>
      <c r="X277" s="1"/>
      <c r="Y277" s="1"/>
      <c r="Z277" s="3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2"/>
      <c r="U278" s="2"/>
      <c r="V278" s="1"/>
      <c r="W278" s="1"/>
      <c r="X278" s="1"/>
      <c r="Y278" s="1"/>
      <c r="Z278" s="3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2"/>
      <c r="U279" s="2"/>
      <c r="V279" s="1"/>
      <c r="W279" s="1"/>
      <c r="X279" s="1"/>
      <c r="Y279" s="1"/>
      <c r="Z279" s="3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2"/>
      <c r="U280" s="2"/>
      <c r="V280" s="1"/>
      <c r="W280" s="1"/>
      <c r="X280" s="1"/>
      <c r="Y280" s="1"/>
      <c r="Z280" s="3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2"/>
      <c r="U281" s="2"/>
      <c r="V281" s="1"/>
      <c r="W281" s="1"/>
      <c r="X281" s="1"/>
      <c r="Y281" s="1"/>
      <c r="Z281" s="3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2"/>
      <c r="U282" s="2"/>
      <c r="V282" s="1"/>
      <c r="W282" s="1"/>
      <c r="X282" s="1"/>
      <c r="Y282" s="1"/>
      <c r="Z282" s="3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2"/>
      <c r="U283" s="2"/>
      <c r="V283" s="1"/>
      <c r="W283" s="1"/>
      <c r="X283" s="1"/>
      <c r="Y283" s="1"/>
      <c r="Z283" s="3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2"/>
      <c r="U284" s="2"/>
      <c r="V284" s="1"/>
      <c r="W284" s="1"/>
      <c r="X284" s="1"/>
      <c r="Y284" s="1"/>
      <c r="Z284" s="3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2"/>
      <c r="U285" s="2"/>
      <c r="V285" s="1"/>
      <c r="W285" s="1"/>
      <c r="X285" s="1"/>
      <c r="Y285" s="1"/>
      <c r="Z285" s="3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2"/>
      <c r="U286" s="2"/>
      <c r="V286" s="1"/>
      <c r="W286" s="1"/>
      <c r="X286" s="1"/>
      <c r="Y286" s="1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127"/>
      <c r="U287" s="127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127"/>
      <c r="U288" s="127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127"/>
      <c r="U289" s="127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127"/>
      <c r="U290" s="127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127"/>
      <c r="U291" s="127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127"/>
      <c r="U292" s="127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127"/>
      <c r="U293" s="127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127"/>
      <c r="U294" s="127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127"/>
      <c r="U295" s="127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127"/>
      <c r="U296" s="127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127"/>
      <c r="U297" s="127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127"/>
      <c r="U298" s="127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127"/>
      <c r="U299" s="127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127"/>
      <c r="U300" s="127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127"/>
      <c r="U301" s="127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127"/>
      <c r="U302" s="127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127"/>
      <c r="U303" s="127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127"/>
      <c r="U304" s="127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127"/>
      <c r="U305" s="127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127"/>
      <c r="U306" s="127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127"/>
      <c r="U307" s="127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127"/>
      <c r="U308" s="127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127"/>
      <c r="U309" s="127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127"/>
      <c r="U310" s="127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127"/>
      <c r="U311" s="127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127"/>
      <c r="U312" s="127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127"/>
      <c r="U313" s="127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127"/>
      <c r="U314" s="127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127"/>
      <c r="U315" s="127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127"/>
      <c r="U316" s="127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127"/>
      <c r="U317" s="127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127"/>
      <c r="U318" s="127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127"/>
      <c r="U319" s="127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127"/>
      <c r="U320" s="127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127"/>
      <c r="U321" s="127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127"/>
      <c r="U322" s="127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127"/>
      <c r="U323" s="127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127"/>
      <c r="U324" s="127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127"/>
      <c r="U325" s="127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127"/>
      <c r="U326" s="127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127"/>
      <c r="U327" s="127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127"/>
      <c r="U328" s="127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127"/>
      <c r="U329" s="127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127"/>
      <c r="U330" s="127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127"/>
      <c r="U331" s="127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127"/>
      <c r="U332" s="127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127"/>
      <c r="U333" s="127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127"/>
      <c r="U334" s="127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127"/>
      <c r="U335" s="127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127"/>
      <c r="U336" s="127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127"/>
      <c r="U337" s="127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127"/>
      <c r="U338" s="127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127"/>
      <c r="U339" s="127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127"/>
      <c r="U340" s="127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127"/>
      <c r="U341" s="127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127"/>
      <c r="U342" s="127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127"/>
      <c r="U343" s="127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127"/>
      <c r="U344" s="127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127"/>
      <c r="U345" s="127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127"/>
      <c r="U346" s="127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127"/>
      <c r="U347" s="127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127"/>
      <c r="U348" s="127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127"/>
      <c r="U349" s="127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127"/>
      <c r="U350" s="127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127"/>
      <c r="U351" s="127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127"/>
      <c r="U352" s="127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127"/>
      <c r="U353" s="127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127"/>
      <c r="U354" s="127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127"/>
      <c r="U355" s="127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127"/>
      <c r="U356" s="127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127"/>
      <c r="U357" s="127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127"/>
      <c r="U358" s="127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127"/>
      <c r="U359" s="127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127"/>
      <c r="U360" s="127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127"/>
      <c r="U361" s="127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127"/>
      <c r="U362" s="127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127"/>
      <c r="U363" s="127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127"/>
      <c r="U364" s="127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127"/>
      <c r="U365" s="127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127"/>
      <c r="U366" s="127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127"/>
      <c r="U367" s="127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127"/>
      <c r="U368" s="127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127"/>
      <c r="U369" s="127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127"/>
      <c r="U370" s="127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127"/>
      <c r="U371" s="127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127"/>
      <c r="U372" s="127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127"/>
      <c r="U373" s="127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127"/>
      <c r="U374" s="127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127"/>
      <c r="U375" s="127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127"/>
      <c r="U376" s="127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127"/>
      <c r="U377" s="127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127"/>
      <c r="U378" s="127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127"/>
      <c r="U379" s="127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127"/>
      <c r="U380" s="127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127"/>
      <c r="U381" s="127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127"/>
      <c r="U382" s="127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127"/>
      <c r="U383" s="127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127"/>
      <c r="U384" s="127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127"/>
      <c r="U385" s="127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127"/>
      <c r="U386" s="127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127"/>
      <c r="U387" s="127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127"/>
      <c r="U388" s="127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127"/>
      <c r="U389" s="127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127"/>
      <c r="U390" s="127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127"/>
      <c r="U391" s="127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127"/>
      <c r="U392" s="127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127"/>
      <c r="U393" s="127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127"/>
      <c r="U394" s="127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127"/>
      <c r="U395" s="127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127"/>
      <c r="U396" s="127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127"/>
      <c r="U397" s="127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127"/>
      <c r="U398" s="127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127"/>
      <c r="U399" s="127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127"/>
      <c r="U400" s="127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127"/>
      <c r="U401" s="127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127"/>
      <c r="U402" s="127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127"/>
      <c r="U403" s="127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127"/>
      <c r="U404" s="127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127"/>
      <c r="U405" s="127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127"/>
      <c r="U406" s="127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127"/>
      <c r="U407" s="127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127"/>
      <c r="U408" s="127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127"/>
      <c r="U409" s="127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127"/>
      <c r="U410" s="127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127"/>
      <c r="U411" s="127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127"/>
      <c r="U412" s="127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127"/>
      <c r="U413" s="127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127"/>
      <c r="U414" s="127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127"/>
      <c r="U415" s="127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127"/>
      <c r="U416" s="127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127"/>
      <c r="U417" s="127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127"/>
      <c r="U418" s="127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127"/>
      <c r="U419" s="127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127"/>
      <c r="U420" s="127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127"/>
      <c r="U421" s="127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127"/>
      <c r="U422" s="127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127"/>
      <c r="U423" s="127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127"/>
      <c r="U424" s="127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127"/>
      <c r="U425" s="127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127"/>
      <c r="U426" s="127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127"/>
      <c r="U427" s="127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127"/>
      <c r="U428" s="127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127"/>
      <c r="U429" s="127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127"/>
      <c r="U430" s="127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127"/>
      <c r="U431" s="127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127"/>
      <c r="U432" s="127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127"/>
      <c r="U433" s="127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127"/>
      <c r="U434" s="127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127"/>
      <c r="U435" s="127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127"/>
      <c r="U436" s="127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127"/>
      <c r="U437" s="127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127"/>
      <c r="U438" s="127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127"/>
      <c r="U439" s="127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127"/>
      <c r="U440" s="127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127"/>
      <c r="U441" s="127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127"/>
      <c r="U442" s="127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127"/>
      <c r="U443" s="127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127"/>
      <c r="U444" s="127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127"/>
      <c r="U445" s="127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127"/>
      <c r="U446" s="127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127"/>
      <c r="U447" s="127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127"/>
      <c r="U448" s="127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127"/>
      <c r="U449" s="127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127"/>
      <c r="U450" s="127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127"/>
      <c r="U451" s="127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127"/>
      <c r="U452" s="127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127"/>
      <c r="U453" s="127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127"/>
      <c r="U454" s="127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127"/>
      <c r="U455" s="127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127"/>
      <c r="U456" s="127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127"/>
      <c r="U457" s="127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127"/>
      <c r="U458" s="127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127"/>
      <c r="U459" s="127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127"/>
      <c r="U460" s="127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127"/>
      <c r="U461" s="127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127"/>
      <c r="U462" s="127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127"/>
      <c r="U463" s="127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127"/>
      <c r="U464" s="127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127"/>
      <c r="U465" s="127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127"/>
      <c r="U466" s="127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127"/>
      <c r="U467" s="127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127"/>
      <c r="U468" s="127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127"/>
      <c r="U469" s="127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127"/>
      <c r="U470" s="127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127"/>
      <c r="U471" s="127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127"/>
      <c r="U472" s="127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127"/>
      <c r="U473" s="127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127"/>
      <c r="U474" s="127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127"/>
      <c r="U475" s="127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127"/>
      <c r="U476" s="127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127"/>
      <c r="U477" s="127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127"/>
      <c r="U478" s="127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127"/>
      <c r="U479" s="127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127"/>
      <c r="U480" s="127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127"/>
      <c r="U481" s="127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127"/>
      <c r="U482" s="127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127"/>
      <c r="U483" s="127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127"/>
      <c r="U484" s="127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127"/>
      <c r="U485" s="127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127"/>
      <c r="U486" s="127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127"/>
      <c r="U487" s="127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127"/>
      <c r="U488" s="127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127"/>
      <c r="U489" s="127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127"/>
      <c r="U490" s="127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127"/>
      <c r="U491" s="127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127"/>
      <c r="U492" s="127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127"/>
      <c r="U493" s="127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127"/>
      <c r="U494" s="127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127"/>
      <c r="U495" s="127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127"/>
      <c r="U496" s="127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127"/>
      <c r="U497" s="127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127"/>
      <c r="U498" s="127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127"/>
      <c r="U499" s="127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127"/>
      <c r="U500" s="127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127"/>
      <c r="U501" s="127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127"/>
      <c r="U502" s="127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127"/>
      <c r="U503" s="127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127"/>
      <c r="U504" s="127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127"/>
      <c r="U505" s="127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127"/>
      <c r="U506" s="127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127"/>
      <c r="U507" s="127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127"/>
      <c r="U508" s="127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127"/>
      <c r="U509" s="127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127"/>
      <c r="U510" s="127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127"/>
      <c r="U511" s="127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127"/>
      <c r="U512" s="127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127"/>
      <c r="U513" s="127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127"/>
      <c r="U514" s="127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127"/>
      <c r="U515" s="127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127"/>
      <c r="U516" s="127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127"/>
      <c r="U517" s="127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127"/>
      <c r="U518" s="127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127"/>
      <c r="U519" s="127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127"/>
      <c r="U520" s="127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127"/>
      <c r="U521" s="127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127"/>
      <c r="U522" s="127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127"/>
      <c r="U523" s="127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127"/>
      <c r="U524" s="127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127"/>
      <c r="U525" s="127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127"/>
      <c r="U526" s="127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127"/>
      <c r="U527" s="127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127"/>
      <c r="U528" s="127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127"/>
      <c r="U529" s="127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127"/>
      <c r="U530" s="127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127"/>
      <c r="U531" s="127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127"/>
      <c r="U532" s="127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127"/>
      <c r="U533" s="127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127"/>
      <c r="U534" s="127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127"/>
      <c r="U535" s="127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127"/>
      <c r="U536" s="127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127"/>
      <c r="U537" s="127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127"/>
      <c r="U538" s="127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127"/>
      <c r="U539" s="127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127"/>
      <c r="U540" s="127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127"/>
      <c r="U541" s="127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127"/>
      <c r="U542" s="127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127"/>
      <c r="U543" s="127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127"/>
      <c r="U544" s="127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127"/>
      <c r="U545" s="127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127"/>
      <c r="U546" s="127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127"/>
      <c r="U547" s="127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127"/>
      <c r="U548" s="127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127"/>
      <c r="U549" s="127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127"/>
      <c r="U550" s="127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127"/>
      <c r="U551" s="127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127"/>
      <c r="U552" s="127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127"/>
      <c r="U553" s="127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127"/>
      <c r="U554" s="127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127"/>
      <c r="U555" s="127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127"/>
      <c r="U556" s="127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127"/>
      <c r="U557" s="127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127"/>
      <c r="U558" s="127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127"/>
      <c r="U559" s="127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127"/>
      <c r="U560" s="127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127"/>
      <c r="U561" s="127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127"/>
      <c r="U562" s="127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127"/>
      <c r="U563" s="127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127"/>
      <c r="U564" s="127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127"/>
      <c r="U565" s="127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127"/>
      <c r="U566" s="127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127"/>
      <c r="U567" s="127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127"/>
      <c r="U568" s="127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127"/>
      <c r="U569" s="127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127"/>
      <c r="U570" s="127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127"/>
      <c r="U571" s="127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127"/>
      <c r="U572" s="127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127"/>
      <c r="U573" s="127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127"/>
      <c r="U574" s="127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127"/>
      <c r="U575" s="127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127"/>
      <c r="U576" s="127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127"/>
      <c r="U577" s="127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127"/>
      <c r="U578" s="127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127"/>
      <c r="U579" s="127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127"/>
      <c r="U580" s="127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127"/>
      <c r="U581" s="127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127"/>
      <c r="U582" s="127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127"/>
      <c r="U583" s="127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127"/>
      <c r="U584" s="127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127"/>
      <c r="U585" s="127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127"/>
      <c r="U586" s="127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127"/>
      <c r="U587" s="127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127"/>
      <c r="U588" s="127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127"/>
      <c r="U589" s="127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127"/>
      <c r="U590" s="127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127"/>
      <c r="U591" s="127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127"/>
      <c r="U592" s="127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127"/>
      <c r="U593" s="127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127"/>
      <c r="U594" s="127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127"/>
      <c r="U595" s="127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127"/>
      <c r="U596" s="127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127"/>
      <c r="U597" s="127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127"/>
      <c r="U598" s="127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127"/>
      <c r="U599" s="127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127"/>
      <c r="U600" s="127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127"/>
      <c r="U601" s="127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127"/>
      <c r="U602" s="127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127"/>
      <c r="U603" s="127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127"/>
      <c r="U604" s="127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127"/>
      <c r="U605" s="127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127"/>
      <c r="U606" s="127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127"/>
      <c r="U607" s="127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127"/>
      <c r="U608" s="127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127"/>
      <c r="U609" s="127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127"/>
      <c r="U610" s="127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127"/>
      <c r="U611" s="127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127"/>
      <c r="U612" s="127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127"/>
      <c r="U613" s="127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127"/>
      <c r="U614" s="127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127"/>
      <c r="U615" s="127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127"/>
      <c r="U616" s="127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127"/>
      <c r="U617" s="127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127"/>
      <c r="U618" s="127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127"/>
      <c r="U619" s="127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127"/>
      <c r="U620" s="127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127"/>
      <c r="U621" s="127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127"/>
      <c r="U622" s="127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127"/>
      <c r="U623" s="127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127"/>
      <c r="U624" s="127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127"/>
      <c r="U625" s="127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127"/>
      <c r="U626" s="127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127"/>
      <c r="U627" s="127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127"/>
      <c r="U628" s="127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127"/>
      <c r="U629" s="127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127"/>
      <c r="U630" s="127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127"/>
      <c r="U631" s="127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127"/>
      <c r="U632" s="127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127"/>
      <c r="U633" s="127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127"/>
      <c r="U634" s="127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127"/>
      <c r="U635" s="127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127"/>
      <c r="U636" s="127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127"/>
      <c r="U637" s="127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127"/>
      <c r="U638" s="127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127"/>
      <c r="U639" s="127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127"/>
      <c r="U640" s="127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127"/>
      <c r="U641" s="127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127"/>
      <c r="U642" s="127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127"/>
      <c r="U643" s="127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127"/>
      <c r="U644" s="127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127"/>
      <c r="U645" s="127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127"/>
      <c r="U646" s="127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127"/>
      <c r="U647" s="127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127"/>
      <c r="U648" s="127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127"/>
      <c r="U649" s="127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127"/>
      <c r="U650" s="127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127"/>
      <c r="U651" s="127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127"/>
      <c r="U652" s="127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127"/>
      <c r="U653" s="127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127"/>
      <c r="U654" s="127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127"/>
      <c r="U655" s="127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127"/>
      <c r="U656" s="127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127"/>
      <c r="U657" s="127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127"/>
      <c r="U658" s="127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127"/>
      <c r="U659" s="127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127"/>
      <c r="U660" s="127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127"/>
      <c r="U661" s="127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127"/>
      <c r="U662" s="127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127"/>
      <c r="U663" s="127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127"/>
      <c r="U664" s="127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127"/>
      <c r="U665" s="127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127"/>
      <c r="U666" s="127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127"/>
      <c r="U667" s="127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127"/>
      <c r="U668" s="127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127"/>
      <c r="U669" s="127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127"/>
      <c r="U670" s="127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127"/>
      <c r="U671" s="127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127"/>
      <c r="U672" s="127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127"/>
      <c r="U673" s="127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127"/>
      <c r="U674" s="127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127"/>
      <c r="U675" s="127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127"/>
      <c r="U676" s="127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127"/>
      <c r="U677" s="127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127"/>
      <c r="U678" s="127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127"/>
      <c r="U679" s="127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127"/>
      <c r="U680" s="127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127"/>
      <c r="U681" s="127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127"/>
      <c r="U682" s="127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127"/>
      <c r="U683" s="127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127"/>
      <c r="U684" s="127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127"/>
      <c r="U685" s="127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127"/>
      <c r="U686" s="127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127"/>
      <c r="U687" s="127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127"/>
      <c r="U688" s="127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127"/>
      <c r="U689" s="127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127"/>
      <c r="U690" s="127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127"/>
      <c r="U691" s="127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127"/>
      <c r="U692" s="127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127"/>
      <c r="U693" s="127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127"/>
      <c r="U694" s="127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127"/>
      <c r="U695" s="127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127"/>
      <c r="U696" s="127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127"/>
      <c r="U697" s="127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127"/>
      <c r="U698" s="127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127"/>
      <c r="U699" s="127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127"/>
      <c r="U700" s="127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127"/>
      <c r="U701" s="127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127"/>
      <c r="U702" s="127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127"/>
      <c r="U703" s="127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127"/>
      <c r="U704" s="127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127"/>
      <c r="U705" s="127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127"/>
      <c r="U706" s="127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127"/>
      <c r="U707" s="127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127"/>
      <c r="U708" s="127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127"/>
      <c r="U709" s="127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127"/>
      <c r="U710" s="127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127"/>
      <c r="U711" s="127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127"/>
      <c r="U712" s="127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127"/>
      <c r="U713" s="127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127"/>
      <c r="U714" s="127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127"/>
      <c r="U715" s="127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127"/>
      <c r="U716" s="127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127"/>
      <c r="U717" s="127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127"/>
      <c r="U718" s="127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127"/>
      <c r="U719" s="127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127"/>
      <c r="U720" s="127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127"/>
      <c r="U721" s="127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127"/>
      <c r="U722" s="127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127"/>
      <c r="U723" s="127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127"/>
      <c r="U724" s="127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127"/>
      <c r="U725" s="127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127"/>
      <c r="U726" s="127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127"/>
      <c r="U727" s="127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127"/>
      <c r="U728" s="127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127"/>
      <c r="U729" s="127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127"/>
      <c r="U730" s="127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127"/>
      <c r="U731" s="127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127"/>
      <c r="U732" s="127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127"/>
      <c r="U733" s="127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127"/>
      <c r="U734" s="127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127"/>
      <c r="U735" s="127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127"/>
      <c r="U736" s="127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127"/>
      <c r="U737" s="127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127"/>
      <c r="U738" s="127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127"/>
      <c r="U739" s="127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127"/>
      <c r="U740" s="127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127"/>
      <c r="U741" s="127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127"/>
      <c r="U742" s="127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127"/>
      <c r="U743" s="127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127"/>
      <c r="U744" s="127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127"/>
      <c r="U745" s="127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127"/>
      <c r="U746" s="127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127"/>
      <c r="U747" s="127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127"/>
      <c r="U748" s="127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127"/>
      <c r="U749" s="127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127"/>
      <c r="U750" s="127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127"/>
      <c r="U751" s="127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127"/>
      <c r="U752" s="127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127"/>
      <c r="U753" s="127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127"/>
      <c r="U754" s="127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127"/>
      <c r="U755" s="127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127"/>
      <c r="U756" s="127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127"/>
      <c r="U757" s="127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127"/>
      <c r="U758" s="127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127"/>
      <c r="U759" s="127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127"/>
      <c r="U760" s="127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127"/>
      <c r="U761" s="127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127"/>
      <c r="U762" s="127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127"/>
      <c r="U763" s="127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127"/>
      <c r="U764" s="127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127"/>
      <c r="U765" s="127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127"/>
      <c r="U766" s="127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127"/>
      <c r="U767" s="127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127"/>
      <c r="U768" s="127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127"/>
      <c r="U769" s="127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127"/>
      <c r="U770" s="127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127"/>
      <c r="U771" s="127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127"/>
      <c r="U772" s="127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127"/>
      <c r="U773" s="127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127"/>
      <c r="U774" s="127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127"/>
      <c r="U775" s="127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127"/>
      <c r="U776" s="127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127"/>
      <c r="U777" s="127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127"/>
      <c r="U778" s="127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127"/>
      <c r="U779" s="127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127"/>
      <c r="U780" s="127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127"/>
      <c r="U781" s="127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127"/>
      <c r="U782" s="127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127"/>
      <c r="U783" s="127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127"/>
      <c r="U784" s="127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127"/>
      <c r="U785" s="127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127"/>
      <c r="U786" s="127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127"/>
      <c r="U787" s="127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127"/>
      <c r="U788" s="127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127"/>
      <c r="U789" s="127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127"/>
      <c r="U790" s="127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127"/>
      <c r="U791" s="127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127"/>
      <c r="U792" s="127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127"/>
      <c r="U793" s="127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127"/>
      <c r="U794" s="127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127"/>
      <c r="U795" s="127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127"/>
      <c r="U796" s="127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127"/>
      <c r="U797" s="127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127"/>
      <c r="U798" s="127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127"/>
      <c r="U799" s="127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127"/>
      <c r="U800" s="127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127"/>
      <c r="U801" s="127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127"/>
      <c r="U802" s="127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127"/>
      <c r="U803" s="127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127"/>
      <c r="U804" s="127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127"/>
      <c r="U805" s="127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127"/>
      <c r="U806" s="127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127"/>
      <c r="U807" s="127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127"/>
      <c r="U808" s="127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127"/>
      <c r="U809" s="127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127"/>
      <c r="U810" s="127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127"/>
      <c r="U811" s="127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127"/>
      <c r="U812" s="127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127"/>
      <c r="U813" s="127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127"/>
      <c r="U814" s="127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127"/>
      <c r="U815" s="127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127"/>
      <c r="U816" s="127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127"/>
      <c r="U817" s="127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127"/>
      <c r="U818" s="127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127"/>
      <c r="U819" s="127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127"/>
      <c r="U820" s="127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127"/>
      <c r="U821" s="127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127"/>
      <c r="U822" s="127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127"/>
      <c r="U823" s="127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127"/>
      <c r="U824" s="127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127"/>
      <c r="U825" s="127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127"/>
      <c r="U826" s="127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127"/>
      <c r="U827" s="127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127"/>
      <c r="U828" s="127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127"/>
      <c r="U829" s="127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127"/>
      <c r="U830" s="127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127"/>
      <c r="U831" s="127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127"/>
      <c r="U832" s="127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127"/>
      <c r="U833" s="127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127"/>
      <c r="U834" s="127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127"/>
      <c r="U835" s="127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127"/>
      <c r="U836" s="127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127"/>
      <c r="U837" s="127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127"/>
      <c r="U838" s="127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127"/>
      <c r="U839" s="127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127"/>
      <c r="U840" s="127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127"/>
      <c r="U841" s="127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127"/>
      <c r="U842" s="127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127"/>
      <c r="U843" s="127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127"/>
      <c r="U844" s="127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127"/>
      <c r="U845" s="127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127"/>
      <c r="U846" s="127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127"/>
      <c r="U847" s="127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127"/>
      <c r="U848" s="127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127"/>
      <c r="U849" s="127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127"/>
      <c r="U850" s="127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127"/>
      <c r="U851" s="127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127"/>
      <c r="U852" s="127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127"/>
      <c r="U853" s="127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127"/>
      <c r="U854" s="127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127"/>
      <c r="U855" s="127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127"/>
      <c r="U856" s="127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127"/>
      <c r="U857" s="127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127"/>
      <c r="U858" s="127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127"/>
      <c r="U859" s="127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127"/>
      <c r="U860" s="127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127"/>
      <c r="U861" s="127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127"/>
      <c r="U862" s="127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127"/>
      <c r="U863" s="127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127"/>
      <c r="U864" s="127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127"/>
      <c r="U865" s="127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127"/>
      <c r="U866" s="127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127"/>
      <c r="U867" s="127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127"/>
      <c r="U868" s="127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127"/>
      <c r="U869" s="127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127"/>
      <c r="U870" s="127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127"/>
      <c r="U871" s="127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127"/>
      <c r="U872" s="127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127"/>
      <c r="U873" s="127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127"/>
      <c r="U874" s="127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127"/>
      <c r="U875" s="127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127"/>
      <c r="U876" s="127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127"/>
      <c r="U877" s="127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127"/>
      <c r="U878" s="127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127"/>
      <c r="U879" s="127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127"/>
      <c r="U880" s="127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127"/>
      <c r="U881" s="127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127"/>
      <c r="U882" s="127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127"/>
      <c r="U883" s="127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127"/>
      <c r="U884" s="127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127"/>
      <c r="U885" s="127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127"/>
      <c r="U886" s="127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127"/>
      <c r="U887" s="127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127"/>
      <c r="U888" s="127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127"/>
      <c r="U889" s="127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127"/>
      <c r="U890" s="127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127"/>
      <c r="U891" s="127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127"/>
      <c r="U892" s="127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127"/>
      <c r="U893" s="127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127"/>
      <c r="U894" s="127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127"/>
      <c r="U895" s="127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127"/>
      <c r="U896" s="127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127"/>
      <c r="U897" s="127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127"/>
      <c r="U898" s="127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127"/>
      <c r="U899" s="127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127"/>
      <c r="U900" s="127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127"/>
      <c r="U901" s="127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127"/>
      <c r="U902" s="127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127"/>
      <c r="U903" s="127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127"/>
      <c r="U904" s="127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127"/>
      <c r="U905" s="127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127"/>
      <c r="U906" s="127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127"/>
      <c r="U907" s="127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127"/>
      <c r="U908" s="127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127"/>
      <c r="U909" s="127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127"/>
      <c r="U910" s="127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127"/>
      <c r="U911" s="127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127"/>
      <c r="U912" s="127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127"/>
      <c r="U913" s="127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127"/>
      <c r="U914" s="127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127"/>
      <c r="U915" s="127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127"/>
      <c r="U916" s="127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127"/>
      <c r="U917" s="127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127"/>
      <c r="U918" s="127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127"/>
      <c r="U919" s="127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127"/>
      <c r="U920" s="127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127"/>
      <c r="U921" s="127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127"/>
      <c r="U922" s="127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127"/>
      <c r="U923" s="127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127"/>
      <c r="U924" s="127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127"/>
      <c r="U925" s="127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127"/>
      <c r="U926" s="127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127"/>
      <c r="U927" s="127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127"/>
      <c r="U928" s="127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127"/>
      <c r="U929" s="127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127"/>
      <c r="U930" s="127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127"/>
      <c r="U931" s="127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127"/>
      <c r="U932" s="127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127"/>
      <c r="U933" s="127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127"/>
      <c r="U934" s="127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127"/>
      <c r="U935" s="127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127"/>
      <c r="U936" s="127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127"/>
      <c r="U937" s="127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127"/>
      <c r="U938" s="127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127"/>
      <c r="U939" s="127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127"/>
      <c r="U940" s="127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127"/>
      <c r="U941" s="127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127"/>
      <c r="U942" s="127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127"/>
      <c r="U943" s="127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127"/>
      <c r="U944" s="127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127"/>
      <c r="U945" s="127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127"/>
      <c r="U946" s="127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127"/>
      <c r="U947" s="127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127"/>
      <c r="U948" s="127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127"/>
      <c r="U949" s="127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127"/>
      <c r="U950" s="127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127"/>
      <c r="U951" s="127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127"/>
      <c r="U952" s="127"/>
      <c r="V952" s="3"/>
      <c r="W952" s="3"/>
      <c r="X952" s="3"/>
      <c r="Y952" s="3"/>
      <c r="Z952" s="3"/>
    </row>
  </sheetData>
  <mergeCells count="246">
    <mergeCell ref="H56:H59"/>
    <mergeCell ref="I56:I59"/>
    <mergeCell ref="J56:J59"/>
    <mergeCell ref="K56:K59"/>
    <mergeCell ref="L56:L59"/>
    <mergeCell ref="A56:A59"/>
    <mergeCell ref="B56:B59"/>
    <mergeCell ref="C56:C59"/>
    <mergeCell ref="D56:D59"/>
    <mergeCell ref="E56:E59"/>
    <mergeCell ref="F56:F59"/>
    <mergeCell ref="G56:G59"/>
    <mergeCell ref="H61:H64"/>
    <mergeCell ref="I61:I64"/>
    <mergeCell ref="J61:J64"/>
    <mergeCell ref="K61:K64"/>
    <mergeCell ref="L61:L64"/>
    <mergeCell ref="A61:A64"/>
    <mergeCell ref="B61:B64"/>
    <mergeCell ref="C61:C64"/>
    <mergeCell ref="D61:D64"/>
    <mergeCell ref="E61:E64"/>
    <mergeCell ref="F61:F64"/>
    <mergeCell ref="G61:G64"/>
    <mergeCell ref="H65:H69"/>
    <mergeCell ref="I65:I69"/>
    <mergeCell ref="J65:J69"/>
    <mergeCell ref="L65:L69"/>
    <mergeCell ref="A65:A69"/>
    <mergeCell ref="B65:B69"/>
    <mergeCell ref="C65:C69"/>
    <mergeCell ref="D65:D69"/>
    <mergeCell ref="E65:E69"/>
    <mergeCell ref="F65:F69"/>
    <mergeCell ref="G65:G69"/>
    <mergeCell ref="H70:H73"/>
    <mergeCell ref="I70:I73"/>
    <mergeCell ref="J70:J73"/>
    <mergeCell ref="K70:K73"/>
    <mergeCell ref="L70:L73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A70:A73"/>
    <mergeCell ref="C70:C73"/>
    <mergeCell ref="D70:D73"/>
    <mergeCell ref="E70:E73"/>
    <mergeCell ref="F70:F73"/>
    <mergeCell ref="G70:G73"/>
    <mergeCell ref="A74:A77"/>
    <mergeCell ref="D82:D85"/>
    <mergeCell ref="E82:E85"/>
    <mergeCell ref="G82:G85"/>
    <mergeCell ref="H82:H85"/>
    <mergeCell ref="I82:I85"/>
    <mergeCell ref="J82:J85"/>
    <mergeCell ref="K82:K85"/>
    <mergeCell ref="L82:L85"/>
    <mergeCell ref="A82:A85"/>
    <mergeCell ref="A86:A89"/>
    <mergeCell ref="B86:B89"/>
    <mergeCell ref="B70:B73"/>
    <mergeCell ref="B74:B85"/>
    <mergeCell ref="A78:A81"/>
    <mergeCell ref="D78:D81"/>
    <mergeCell ref="E78:E81"/>
    <mergeCell ref="F78:F81"/>
    <mergeCell ref="F82:F85"/>
    <mergeCell ref="H86:H89"/>
    <mergeCell ref="I86:I89"/>
    <mergeCell ref="J86:J89"/>
    <mergeCell ref="K86:K89"/>
    <mergeCell ref="L86:L89"/>
    <mergeCell ref="C78:C81"/>
    <mergeCell ref="C82:C85"/>
    <mergeCell ref="C86:C89"/>
    <mergeCell ref="D86:D89"/>
    <mergeCell ref="E86:E89"/>
    <mergeCell ref="F86:F89"/>
    <mergeCell ref="G86:G89"/>
    <mergeCell ref="C118:C121"/>
    <mergeCell ref="C122:C125"/>
    <mergeCell ref="C90:C93"/>
    <mergeCell ref="C94:C97"/>
    <mergeCell ref="C98:C101"/>
    <mergeCell ref="C102:C105"/>
    <mergeCell ref="C106:C109"/>
    <mergeCell ref="C110:C113"/>
    <mergeCell ref="C114:C117"/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G78:G81"/>
    <mergeCell ref="H78:H81"/>
    <mergeCell ref="I78:I81"/>
    <mergeCell ref="J78:J81"/>
    <mergeCell ref="K78:K81"/>
    <mergeCell ref="L78:L81"/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  <mergeCell ref="H32:H34"/>
    <mergeCell ref="I32:I34"/>
    <mergeCell ref="J32:J34"/>
    <mergeCell ref="K32:K34"/>
    <mergeCell ref="L32:L34"/>
    <mergeCell ref="A32:A34"/>
    <mergeCell ref="B32:B34"/>
    <mergeCell ref="C32:C34"/>
    <mergeCell ref="D32:D34"/>
    <mergeCell ref="E32:E34"/>
    <mergeCell ref="F32:F34"/>
    <mergeCell ref="G32:G34"/>
    <mergeCell ref="H35:H38"/>
    <mergeCell ref="I35:I38"/>
    <mergeCell ref="J35:J38"/>
    <mergeCell ref="K35:K38"/>
    <mergeCell ref="L35:L38"/>
    <mergeCell ref="A35:A38"/>
    <mergeCell ref="B35:B38"/>
    <mergeCell ref="C35:C38"/>
    <mergeCell ref="D35:D38"/>
    <mergeCell ref="E35:E38"/>
    <mergeCell ref="F35:F38"/>
    <mergeCell ref="G35:G38"/>
    <mergeCell ref="H39:H42"/>
    <mergeCell ref="I39:I42"/>
    <mergeCell ref="J39:J42"/>
    <mergeCell ref="K39:K42"/>
    <mergeCell ref="L39:L42"/>
    <mergeCell ref="A39:A42"/>
    <mergeCell ref="B39:B42"/>
    <mergeCell ref="C39:C42"/>
    <mergeCell ref="D39:D42"/>
    <mergeCell ref="E39:E42"/>
    <mergeCell ref="F39:F42"/>
    <mergeCell ref="G39:G42"/>
    <mergeCell ref="H43:H46"/>
    <mergeCell ref="I43:I46"/>
    <mergeCell ref="J43:J46"/>
    <mergeCell ref="K43:K46"/>
    <mergeCell ref="L43:L46"/>
    <mergeCell ref="A43:A46"/>
    <mergeCell ref="B43:B46"/>
    <mergeCell ref="C43:C46"/>
    <mergeCell ref="D43:D46"/>
    <mergeCell ref="E43:E46"/>
    <mergeCell ref="F43:F46"/>
    <mergeCell ref="G43:G46"/>
    <mergeCell ref="H47:H50"/>
    <mergeCell ref="I47:I50"/>
    <mergeCell ref="J47:J50"/>
    <mergeCell ref="K47:K50"/>
    <mergeCell ref="L47:L50"/>
    <mergeCell ref="A47:A50"/>
    <mergeCell ref="B47:B50"/>
    <mergeCell ref="C47:C50"/>
    <mergeCell ref="D47:D50"/>
    <mergeCell ref="E47:E50"/>
    <mergeCell ref="F47:F50"/>
    <mergeCell ref="G47:G50"/>
    <mergeCell ref="H51:H54"/>
    <mergeCell ref="I51:I54"/>
    <mergeCell ref="J51:J54"/>
    <mergeCell ref="K51:K54"/>
    <mergeCell ref="L51:L54"/>
    <mergeCell ref="A51:A54"/>
    <mergeCell ref="B51:B54"/>
    <mergeCell ref="C51:C54"/>
    <mergeCell ref="D51:D54"/>
    <mergeCell ref="E51:E54"/>
    <mergeCell ref="F51:F54"/>
    <mergeCell ref="G51:G54"/>
  </mergeCells>
  <dataValidations>
    <dataValidation type="list" allowBlank="1" showErrorMessage="1" sqref="C12 C16 C20 C24 C28 C32 C35 C39 C43 C47 C51 C56 C61 C65 C70 C74 C78 C82 C86">
      <formula1>"SI,NO"</formula1>
    </dataValidation>
    <dataValidation type="list" allowBlank="1" showErrorMessage="1" sqref="G12 G16 G20 G24 G28 G32 G35 G39 G43 G47 G51 G56 G61 G65 G70 G74 G78 G82 G86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6" width="10.63"/>
  </cols>
  <sheetData>
    <row r="1">
      <c r="C1" s="238"/>
    </row>
    <row r="2">
      <c r="B2" s="230"/>
    </row>
    <row r="3" ht="15.0" customHeight="1"/>
    <row r="4" ht="15.0" customHeight="1"/>
    <row r="5">
      <c r="C5" s="238"/>
    </row>
    <row r="6">
      <c r="B6" s="239" t="s">
        <v>362</v>
      </c>
      <c r="C6" s="240" t="s">
        <v>1</v>
      </c>
    </row>
    <row r="7">
      <c r="B7" s="241" t="s">
        <v>363</v>
      </c>
      <c r="C7" s="242" t="s">
        <v>364</v>
      </c>
    </row>
    <row r="8">
      <c r="B8" s="241" t="s">
        <v>365</v>
      </c>
      <c r="C8" s="243"/>
    </row>
    <row r="9">
      <c r="B9" s="241" t="s">
        <v>366</v>
      </c>
      <c r="C9" s="243"/>
    </row>
    <row r="10">
      <c r="B10" s="241" t="s">
        <v>367</v>
      </c>
      <c r="C10" s="243"/>
    </row>
    <row r="11">
      <c r="B11" s="241" t="s">
        <v>368</v>
      </c>
      <c r="C11" s="243"/>
    </row>
    <row r="12">
      <c r="B12" s="241" t="s">
        <v>369</v>
      </c>
      <c r="C12" s="243"/>
    </row>
    <row r="13">
      <c r="B13" s="241" t="s">
        <v>370</v>
      </c>
      <c r="C13" s="243"/>
    </row>
    <row r="14">
      <c r="B14" s="241" t="s">
        <v>371</v>
      </c>
      <c r="C14" s="243"/>
    </row>
    <row r="15">
      <c r="B15" s="241" t="s">
        <v>372</v>
      </c>
      <c r="C15" s="243"/>
    </row>
    <row r="16">
      <c r="B16" s="241" t="s">
        <v>373</v>
      </c>
      <c r="C16" s="243"/>
    </row>
    <row r="17">
      <c r="B17" s="241" t="s">
        <v>374</v>
      </c>
      <c r="C17" s="243"/>
    </row>
    <row r="18">
      <c r="B18" s="241" t="s">
        <v>375</v>
      </c>
      <c r="C18" s="243"/>
    </row>
    <row r="19">
      <c r="B19" s="241" t="s">
        <v>376</v>
      </c>
      <c r="C19" s="243"/>
    </row>
    <row r="20">
      <c r="B20" s="241" t="s">
        <v>377</v>
      </c>
      <c r="C20" s="243"/>
    </row>
    <row r="21" ht="15.75" customHeight="1">
      <c r="B21" s="241" t="s">
        <v>378</v>
      </c>
      <c r="C21" s="243"/>
    </row>
    <row r="22" ht="15.75" customHeight="1">
      <c r="B22" s="241" t="s">
        <v>379</v>
      </c>
      <c r="C22" s="243"/>
    </row>
    <row r="23" ht="15.75" customHeight="1">
      <c r="B23" s="241" t="s">
        <v>380</v>
      </c>
      <c r="C23" s="243"/>
    </row>
    <row r="24" ht="15.75" customHeight="1">
      <c r="B24" s="241" t="s">
        <v>381</v>
      </c>
      <c r="C24" s="243"/>
    </row>
    <row r="25" ht="15.75" customHeight="1">
      <c r="B25" s="241" t="s">
        <v>382</v>
      </c>
      <c r="C25" s="243"/>
    </row>
    <row r="26" ht="15.75" customHeight="1">
      <c r="B26" s="241" t="s">
        <v>383</v>
      </c>
      <c r="C26" s="243"/>
    </row>
    <row r="27" ht="15.75" customHeight="1">
      <c r="B27" s="241" t="s">
        <v>384</v>
      </c>
      <c r="C27" s="243"/>
    </row>
    <row r="28" ht="15.75" customHeight="1">
      <c r="B28" s="241" t="s">
        <v>385</v>
      </c>
      <c r="C28" s="243"/>
    </row>
    <row r="29" ht="15.75" customHeight="1">
      <c r="B29" s="241" t="s">
        <v>386</v>
      </c>
      <c r="C29" s="243"/>
    </row>
    <row r="30" ht="15.75" customHeight="1">
      <c r="B30" s="244" t="s">
        <v>387</v>
      </c>
      <c r="C30" s="245" t="s">
        <v>388</v>
      </c>
    </row>
    <row r="31" ht="15.75" customHeight="1">
      <c r="B31" s="244" t="s">
        <v>389</v>
      </c>
      <c r="C31" s="243"/>
    </row>
    <row r="32" ht="15.75" customHeight="1">
      <c r="B32" s="244" t="s">
        <v>390</v>
      </c>
      <c r="C32" s="243"/>
    </row>
    <row r="33" ht="15.75" customHeight="1">
      <c r="B33" s="244" t="s">
        <v>391</v>
      </c>
      <c r="C33" s="243"/>
    </row>
    <row r="34" ht="15.75" customHeight="1">
      <c r="B34" s="244" t="s">
        <v>392</v>
      </c>
      <c r="C34" s="243"/>
    </row>
    <row r="35" ht="15.75" customHeight="1">
      <c r="B35" s="244" t="s">
        <v>393</v>
      </c>
      <c r="C35" s="243"/>
    </row>
    <row r="36" ht="15.75" customHeight="1">
      <c r="B36" s="244" t="s">
        <v>394</v>
      </c>
      <c r="C36" s="243"/>
    </row>
    <row r="37" ht="15.75" customHeight="1">
      <c r="B37" s="244" t="s">
        <v>395</v>
      </c>
      <c r="C37" s="243"/>
    </row>
    <row r="38" ht="15.75" customHeight="1">
      <c r="B38" s="246" t="s">
        <v>396</v>
      </c>
      <c r="C38" s="247" t="s">
        <v>397</v>
      </c>
    </row>
    <row r="39" ht="15.75" customHeight="1">
      <c r="B39" s="246" t="s">
        <v>398</v>
      </c>
      <c r="C39" s="243"/>
    </row>
    <row r="40" ht="15.75" customHeight="1">
      <c r="B40" s="246" t="s">
        <v>399</v>
      </c>
      <c r="C40" s="243"/>
    </row>
    <row r="41" ht="15.75" customHeight="1">
      <c r="B41" s="246" t="s">
        <v>400</v>
      </c>
      <c r="C41" s="243"/>
    </row>
    <row r="42" ht="15.75" customHeight="1">
      <c r="B42" s="246" t="s">
        <v>401</v>
      </c>
      <c r="C42" s="243"/>
    </row>
    <row r="43" ht="15.75" customHeight="1">
      <c r="B43" s="246" t="s">
        <v>402</v>
      </c>
      <c r="C43" s="243"/>
    </row>
    <row r="44" ht="15.75" customHeight="1">
      <c r="B44" s="246" t="s">
        <v>403</v>
      </c>
      <c r="C44" s="243"/>
    </row>
    <row r="45" ht="15.75" customHeight="1">
      <c r="B45" s="246" t="s">
        <v>404</v>
      </c>
      <c r="C45" s="243"/>
    </row>
    <row r="46" ht="15.75" customHeight="1">
      <c r="B46" s="246" t="s">
        <v>405</v>
      </c>
      <c r="C46" s="243"/>
    </row>
    <row r="47" ht="15.75" customHeight="1">
      <c r="B47" s="246" t="s">
        <v>406</v>
      </c>
      <c r="C47" s="243"/>
    </row>
    <row r="48" ht="15.75" customHeight="1">
      <c r="B48" s="246" t="s">
        <v>407</v>
      </c>
      <c r="C48" s="243"/>
    </row>
    <row r="49" ht="15.75" customHeight="1">
      <c r="B49" s="248" t="s">
        <v>408</v>
      </c>
      <c r="C49" s="249" t="s">
        <v>409</v>
      </c>
    </row>
    <row r="50" ht="15.75" customHeight="1">
      <c r="B50" s="248" t="s">
        <v>410</v>
      </c>
      <c r="C50" s="243"/>
    </row>
    <row r="51" ht="15.75" customHeight="1">
      <c r="B51" s="248" t="s">
        <v>411</v>
      </c>
      <c r="C51" s="243"/>
    </row>
    <row r="52" ht="15.75" customHeight="1">
      <c r="B52" s="248" t="s">
        <v>412</v>
      </c>
      <c r="C52" s="243"/>
    </row>
    <row r="53" ht="15.75" customHeight="1">
      <c r="B53" s="248" t="s">
        <v>413</v>
      </c>
      <c r="C53" s="243"/>
    </row>
    <row r="54" ht="15.75" customHeight="1">
      <c r="B54" s="248" t="s">
        <v>414</v>
      </c>
      <c r="C54" s="243"/>
    </row>
    <row r="55" ht="15.75" customHeight="1">
      <c r="B55" s="248" t="s">
        <v>415</v>
      </c>
      <c r="C55" s="243"/>
    </row>
    <row r="56" ht="15.75" customHeight="1">
      <c r="B56" s="248" t="s">
        <v>416</v>
      </c>
      <c r="C56" s="243"/>
    </row>
    <row r="57" ht="15.75" customHeight="1">
      <c r="B57" s="248" t="s">
        <v>417</v>
      </c>
      <c r="C57" s="243"/>
    </row>
    <row r="58" ht="15.75" customHeight="1">
      <c r="B58" s="248" t="s">
        <v>418</v>
      </c>
      <c r="C58" s="243"/>
    </row>
    <row r="59" ht="15.75" customHeight="1">
      <c r="B59" s="248" t="s">
        <v>419</v>
      </c>
      <c r="C59" s="243"/>
    </row>
    <row r="60" ht="15.75" customHeight="1">
      <c r="B60" s="250" t="s">
        <v>420</v>
      </c>
      <c r="C60" s="251" t="s">
        <v>421</v>
      </c>
    </row>
    <row r="61" ht="15.75" customHeight="1">
      <c r="B61" s="250" t="s">
        <v>422</v>
      </c>
      <c r="C61" s="243"/>
    </row>
    <row r="62" ht="15.75" customHeight="1">
      <c r="B62" s="250" t="s">
        <v>423</v>
      </c>
      <c r="C62" s="243"/>
    </row>
    <row r="63" ht="15.75" customHeight="1">
      <c r="B63" s="250" t="s">
        <v>424</v>
      </c>
      <c r="C63" s="243"/>
    </row>
    <row r="64" ht="15.75" customHeight="1">
      <c r="B64" s="250" t="s">
        <v>425</v>
      </c>
      <c r="C64" s="243"/>
    </row>
    <row r="65" ht="15.75" customHeight="1">
      <c r="B65" s="250" t="s">
        <v>426</v>
      </c>
      <c r="C65" s="243"/>
    </row>
    <row r="66" ht="15.75" customHeight="1">
      <c r="B66" s="250" t="s">
        <v>427</v>
      </c>
      <c r="C66" s="243"/>
    </row>
    <row r="67" ht="15.75" customHeight="1">
      <c r="B67" s="252" t="s">
        <v>428</v>
      </c>
      <c r="C67" s="253" t="s">
        <v>429</v>
      </c>
    </row>
    <row r="68" ht="15.75" customHeight="1">
      <c r="B68" s="252" t="s">
        <v>430</v>
      </c>
      <c r="C68" s="243"/>
    </row>
    <row r="69" ht="15.75" customHeight="1">
      <c r="B69" s="252" t="s">
        <v>431</v>
      </c>
      <c r="C69" s="243"/>
    </row>
    <row r="70" ht="15.75" customHeight="1">
      <c r="B70" s="252" t="s">
        <v>432</v>
      </c>
      <c r="C70" s="243"/>
    </row>
    <row r="71" ht="15.75" customHeight="1">
      <c r="B71" s="252" t="s">
        <v>433</v>
      </c>
      <c r="C71" s="243"/>
    </row>
    <row r="72" ht="15.75" customHeight="1">
      <c r="B72" s="252" t="s">
        <v>434</v>
      </c>
      <c r="C72" s="243"/>
    </row>
    <row r="73" ht="15.75" customHeight="1">
      <c r="B73" s="252" t="s">
        <v>435</v>
      </c>
      <c r="C73" s="243"/>
    </row>
    <row r="74" ht="15.75" customHeight="1">
      <c r="C74" s="238"/>
    </row>
    <row r="75" ht="15.75" customHeight="1">
      <c r="C75" s="238"/>
    </row>
    <row r="76" ht="15.75" customHeight="1">
      <c r="C76" s="238"/>
    </row>
    <row r="77" ht="15.75" customHeight="1">
      <c r="C77" s="238"/>
    </row>
    <row r="78" ht="15.75" customHeight="1">
      <c r="C78" s="238"/>
    </row>
    <row r="79" ht="15.75" customHeight="1">
      <c r="C79" s="238"/>
    </row>
    <row r="80" ht="15.75" customHeight="1">
      <c r="C80" s="238"/>
    </row>
    <row r="81" ht="15.75" customHeight="1">
      <c r="C81" s="238"/>
    </row>
    <row r="82" ht="15.75" customHeight="1">
      <c r="C82" s="238"/>
    </row>
    <row r="83" ht="15.75" customHeight="1">
      <c r="C83" s="238"/>
    </row>
    <row r="84" ht="15.75" customHeight="1">
      <c r="C84" s="238"/>
    </row>
    <row r="85" ht="15.75" customHeight="1">
      <c r="C85" s="238"/>
    </row>
    <row r="86" ht="15.75" customHeight="1">
      <c r="C86" s="238"/>
    </row>
    <row r="87" ht="15.75" customHeight="1">
      <c r="C87" s="238"/>
    </row>
    <row r="88" ht="15.75" customHeight="1">
      <c r="C88" s="238"/>
    </row>
    <row r="89" ht="15.75" customHeight="1">
      <c r="C89" s="238"/>
    </row>
    <row r="90" ht="15.75" customHeight="1">
      <c r="C90" s="238"/>
    </row>
    <row r="91" ht="15.75" customHeight="1">
      <c r="C91" s="238"/>
    </row>
    <row r="92" ht="15.75" customHeight="1">
      <c r="C92" s="238"/>
    </row>
    <row r="93" ht="15.75" customHeight="1">
      <c r="C93" s="238"/>
    </row>
    <row r="94" ht="15.75" customHeight="1">
      <c r="C94" s="238"/>
    </row>
    <row r="95" ht="15.75" customHeight="1">
      <c r="C95" s="238"/>
    </row>
    <row r="96" ht="15.75" customHeight="1">
      <c r="C96" s="238"/>
    </row>
    <row r="97" ht="15.75" customHeight="1">
      <c r="C97" s="238"/>
    </row>
    <row r="98" ht="15.75" customHeight="1">
      <c r="C98" s="238"/>
    </row>
    <row r="99" ht="15.75" customHeight="1">
      <c r="C99" s="238"/>
    </row>
    <row r="100" ht="15.75" customHeight="1">
      <c r="C100" s="238"/>
    </row>
    <row r="101" ht="15.75" customHeight="1">
      <c r="C101" s="238"/>
    </row>
    <row r="102" ht="15.75" customHeight="1">
      <c r="C102" s="238"/>
    </row>
    <row r="103" ht="15.75" customHeight="1">
      <c r="C103" s="238"/>
    </row>
    <row r="104" ht="15.75" customHeight="1">
      <c r="C104" s="238"/>
    </row>
    <row r="105" ht="15.75" customHeight="1">
      <c r="C105" s="238"/>
    </row>
    <row r="106" ht="15.75" customHeight="1">
      <c r="C106" s="238"/>
    </row>
    <row r="107" ht="15.75" customHeight="1">
      <c r="C107" s="238"/>
    </row>
    <row r="108" ht="15.75" customHeight="1">
      <c r="C108" s="238"/>
    </row>
    <row r="109" ht="15.75" customHeight="1">
      <c r="C109" s="238"/>
    </row>
    <row r="110" ht="15.75" customHeight="1">
      <c r="C110" s="238"/>
    </row>
    <row r="111" ht="15.75" customHeight="1">
      <c r="C111" s="238"/>
    </row>
    <row r="112" ht="15.75" customHeight="1">
      <c r="C112" s="238"/>
    </row>
    <row r="113" ht="15.75" customHeight="1">
      <c r="C113" s="238"/>
    </row>
    <row r="114" ht="15.75" customHeight="1">
      <c r="C114" s="238"/>
    </row>
    <row r="115" ht="15.75" customHeight="1">
      <c r="C115" s="238"/>
    </row>
    <row r="116" ht="15.75" customHeight="1">
      <c r="C116" s="238"/>
    </row>
    <row r="117" ht="15.75" customHeight="1">
      <c r="C117" s="238"/>
    </row>
    <row r="118" ht="15.75" customHeight="1">
      <c r="C118" s="238"/>
    </row>
    <row r="119" ht="15.75" customHeight="1">
      <c r="C119" s="238"/>
    </row>
    <row r="120" ht="15.75" customHeight="1">
      <c r="C120" s="238"/>
    </row>
    <row r="121" ht="15.75" customHeight="1">
      <c r="C121" s="238"/>
    </row>
    <row r="122" ht="15.75" customHeight="1">
      <c r="C122" s="238"/>
    </row>
    <row r="123" ht="15.75" customHeight="1">
      <c r="C123" s="238"/>
    </row>
    <row r="124" ht="15.75" customHeight="1">
      <c r="C124" s="238"/>
    </row>
    <row r="125" ht="15.75" customHeight="1">
      <c r="C125" s="238"/>
    </row>
    <row r="126" ht="15.75" customHeight="1">
      <c r="C126" s="238"/>
    </row>
    <row r="127" ht="15.75" customHeight="1">
      <c r="C127" s="238"/>
    </row>
    <row r="128" ht="15.75" customHeight="1">
      <c r="C128" s="238"/>
    </row>
    <row r="129" ht="15.75" customHeight="1">
      <c r="C129" s="238"/>
    </row>
    <row r="130" ht="15.75" customHeight="1">
      <c r="C130" s="238"/>
    </row>
    <row r="131" ht="15.75" customHeight="1">
      <c r="C131" s="238"/>
    </row>
    <row r="132" ht="15.75" customHeight="1">
      <c r="C132" s="238"/>
    </row>
    <row r="133" ht="15.75" customHeight="1">
      <c r="C133" s="238"/>
    </row>
    <row r="134" ht="15.75" customHeight="1">
      <c r="C134" s="238"/>
    </row>
    <row r="135" ht="15.75" customHeight="1">
      <c r="C135" s="238"/>
    </row>
    <row r="136" ht="15.75" customHeight="1">
      <c r="C136" s="238"/>
    </row>
    <row r="137" ht="15.75" customHeight="1">
      <c r="C137" s="238"/>
    </row>
    <row r="138" ht="15.75" customHeight="1">
      <c r="C138" s="238"/>
    </row>
    <row r="139" ht="15.75" customHeight="1">
      <c r="C139" s="238"/>
    </row>
    <row r="140" ht="15.75" customHeight="1">
      <c r="C140" s="238"/>
    </row>
    <row r="141" ht="15.75" customHeight="1">
      <c r="C141" s="238"/>
    </row>
    <row r="142" ht="15.75" customHeight="1">
      <c r="C142" s="238"/>
    </row>
    <row r="143" ht="15.75" customHeight="1">
      <c r="C143" s="238"/>
    </row>
    <row r="144" ht="15.75" customHeight="1">
      <c r="C144" s="238"/>
    </row>
    <row r="145" ht="15.75" customHeight="1">
      <c r="C145" s="238"/>
    </row>
    <row r="146" ht="15.75" customHeight="1">
      <c r="C146" s="238"/>
    </row>
    <row r="147" ht="15.75" customHeight="1">
      <c r="C147" s="238"/>
    </row>
    <row r="148" ht="15.75" customHeight="1">
      <c r="C148" s="238"/>
    </row>
    <row r="149" ht="15.75" customHeight="1">
      <c r="C149" s="238"/>
    </row>
    <row r="150" ht="15.75" customHeight="1">
      <c r="C150" s="238"/>
    </row>
    <row r="151" ht="15.75" customHeight="1">
      <c r="C151" s="238"/>
    </row>
    <row r="152" ht="15.75" customHeight="1">
      <c r="C152" s="238"/>
    </row>
    <row r="153" ht="15.75" customHeight="1">
      <c r="C153" s="238"/>
    </row>
    <row r="154" ht="15.75" customHeight="1">
      <c r="C154" s="238"/>
    </row>
    <row r="155" ht="15.75" customHeight="1">
      <c r="C155" s="238"/>
    </row>
    <row r="156" ht="15.75" customHeight="1">
      <c r="C156" s="238"/>
    </row>
    <row r="157" ht="15.75" customHeight="1">
      <c r="C157" s="238"/>
    </row>
    <row r="158" ht="15.75" customHeight="1">
      <c r="C158" s="238"/>
    </row>
    <row r="159" ht="15.75" customHeight="1">
      <c r="C159" s="238"/>
    </row>
    <row r="160" ht="15.75" customHeight="1">
      <c r="C160" s="238"/>
    </row>
    <row r="161" ht="15.75" customHeight="1">
      <c r="C161" s="238"/>
    </row>
    <row r="162" ht="15.75" customHeight="1">
      <c r="C162" s="238"/>
    </row>
    <row r="163" ht="15.75" customHeight="1">
      <c r="C163" s="238"/>
    </row>
    <row r="164" ht="15.75" customHeight="1">
      <c r="C164" s="238"/>
    </row>
    <row r="165" ht="15.75" customHeight="1">
      <c r="C165" s="238"/>
    </row>
    <row r="166" ht="15.75" customHeight="1">
      <c r="C166" s="238"/>
    </row>
    <row r="167" ht="15.75" customHeight="1">
      <c r="C167" s="238"/>
    </row>
    <row r="168" ht="15.75" customHeight="1">
      <c r="C168" s="238"/>
    </row>
    <row r="169" ht="15.75" customHeight="1">
      <c r="C169" s="238"/>
    </row>
    <row r="170" ht="15.75" customHeight="1">
      <c r="C170" s="238"/>
    </row>
    <row r="171" ht="15.75" customHeight="1">
      <c r="C171" s="238"/>
    </row>
    <row r="172" ht="15.75" customHeight="1">
      <c r="C172" s="238"/>
    </row>
    <row r="173" ht="15.75" customHeight="1">
      <c r="C173" s="238"/>
    </row>
    <row r="174" ht="15.75" customHeight="1">
      <c r="C174" s="238"/>
    </row>
    <row r="175" ht="15.75" customHeight="1">
      <c r="C175" s="238"/>
    </row>
    <row r="176" ht="15.75" customHeight="1">
      <c r="C176" s="238"/>
    </row>
    <row r="177" ht="15.75" customHeight="1">
      <c r="C177" s="238"/>
    </row>
    <row r="178" ht="15.75" customHeight="1">
      <c r="C178" s="238"/>
    </row>
    <row r="179" ht="15.75" customHeight="1">
      <c r="C179" s="238"/>
    </row>
    <row r="180" ht="15.75" customHeight="1">
      <c r="C180" s="238"/>
    </row>
    <row r="181" ht="15.75" customHeight="1">
      <c r="C181" s="238"/>
    </row>
    <row r="182" ht="15.75" customHeight="1">
      <c r="C182" s="238"/>
    </row>
    <row r="183" ht="15.75" customHeight="1">
      <c r="C183" s="238"/>
    </row>
    <row r="184" ht="15.75" customHeight="1">
      <c r="C184" s="238"/>
    </row>
    <row r="185" ht="15.75" customHeight="1">
      <c r="C185" s="238"/>
    </row>
    <row r="186" ht="15.75" customHeight="1">
      <c r="C186" s="238"/>
    </row>
    <row r="187" ht="15.75" customHeight="1">
      <c r="C187" s="238"/>
    </row>
    <row r="188" ht="15.75" customHeight="1">
      <c r="C188" s="238"/>
    </row>
    <row r="189" ht="15.75" customHeight="1">
      <c r="C189" s="238"/>
    </row>
    <row r="190" ht="15.75" customHeight="1">
      <c r="C190" s="238"/>
    </row>
    <row r="191" ht="15.75" customHeight="1">
      <c r="C191" s="238"/>
    </row>
    <row r="192" ht="15.75" customHeight="1">
      <c r="C192" s="238"/>
    </row>
    <row r="193" ht="15.75" customHeight="1">
      <c r="C193" s="238"/>
    </row>
    <row r="194" ht="15.75" customHeight="1">
      <c r="C194" s="238"/>
    </row>
    <row r="195" ht="15.75" customHeight="1">
      <c r="C195" s="238"/>
    </row>
    <row r="196" ht="15.75" customHeight="1">
      <c r="C196" s="238"/>
    </row>
    <row r="197" ht="15.75" customHeight="1">
      <c r="C197" s="238"/>
    </row>
    <row r="198" ht="15.75" customHeight="1">
      <c r="C198" s="238"/>
    </row>
    <row r="199" ht="15.75" customHeight="1">
      <c r="C199" s="238"/>
    </row>
    <row r="200" ht="15.75" customHeight="1">
      <c r="C200" s="238"/>
    </row>
    <row r="201" ht="15.75" customHeight="1">
      <c r="C201" s="238"/>
    </row>
    <row r="202" ht="15.75" customHeight="1">
      <c r="C202" s="238"/>
    </row>
    <row r="203" ht="15.75" customHeight="1">
      <c r="C203" s="238"/>
    </row>
    <row r="204" ht="15.75" customHeight="1">
      <c r="C204" s="238"/>
    </row>
    <row r="205" ht="15.75" customHeight="1">
      <c r="C205" s="238"/>
    </row>
    <row r="206" ht="15.75" customHeight="1">
      <c r="C206" s="238"/>
    </row>
    <row r="207" ht="15.75" customHeight="1">
      <c r="C207" s="238"/>
    </row>
    <row r="208" ht="15.75" customHeight="1">
      <c r="C208" s="238"/>
    </row>
    <row r="209" ht="15.75" customHeight="1">
      <c r="C209" s="238"/>
    </row>
    <row r="210" ht="15.75" customHeight="1">
      <c r="C210" s="238"/>
    </row>
    <row r="211" ht="15.75" customHeight="1">
      <c r="C211" s="238"/>
    </row>
    <row r="212" ht="15.75" customHeight="1">
      <c r="C212" s="238"/>
    </row>
    <row r="213" ht="15.75" customHeight="1">
      <c r="C213" s="238"/>
    </row>
    <row r="214" ht="15.75" customHeight="1">
      <c r="C214" s="238"/>
    </row>
    <row r="215" ht="15.75" customHeight="1">
      <c r="C215" s="238"/>
    </row>
    <row r="216" ht="15.75" customHeight="1">
      <c r="C216" s="238"/>
    </row>
    <row r="217" ht="15.75" customHeight="1">
      <c r="C217" s="238"/>
    </row>
    <row r="218" ht="15.75" customHeight="1">
      <c r="C218" s="238"/>
    </row>
    <row r="219" ht="15.75" customHeight="1">
      <c r="C219" s="238"/>
    </row>
    <row r="220" ht="15.75" customHeight="1">
      <c r="C220" s="238"/>
    </row>
    <row r="221" ht="15.75" customHeight="1">
      <c r="C221" s="238"/>
    </row>
    <row r="222" ht="15.75" customHeight="1">
      <c r="C222" s="238"/>
    </row>
    <row r="223" ht="15.75" customHeight="1">
      <c r="C223" s="238"/>
    </row>
    <row r="224" ht="15.75" customHeight="1">
      <c r="C224" s="238"/>
    </row>
    <row r="225" ht="15.75" customHeight="1">
      <c r="C225" s="238"/>
    </row>
    <row r="226" ht="15.75" customHeight="1">
      <c r="C226" s="238"/>
    </row>
    <row r="227" ht="15.75" customHeight="1">
      <c r="C227" s="238"/>
    </row>
    <row r="228" ht="15.75" customHeight="1">
      <c r="C228" s="238"/>
    </row>
    <row r="229" ht="15.75" customHeight="1">
      <c r="C229" s="238"/>
    </row>
    <row r="230" ht="15.75" customHeight="1">
      <c r="C230" s="238"/>
    </row>
    <row r="231" ht="15.75" customHeight="1">
      <c r="C231" s="238"/>
    </row>
    <row r="232" ht="15.75" customHeight="1">
      <c r="C232" s="238"/>
    </row>
    <row r="233" ht="15.75" customHeight="1">
      <c r="C233" s="238"/>
    </row>
    <row r="234" ht="15.75" customHeight="1">
      <c r="C234" s="238"/>
    </row>
    <row r="235" ht="15.75" customHeight="1">
      <c r="C235" s="238"/>
    </row>
    <row r="236" ht="15.75" customHeight="1">
      <c r="C236" s="238"/>
    </row>
    <row r="237" ht="15.75" customHeight="1">
      <c r="C237" s="238"/>
    </row>
    <row r="238" ht="15.75" customHeight="1">
      <c r="C238" s="238"/>
    </row>
    <row r="239" ht="15.75" customHeight="1">
      <c r="C239" s="238"/>
    </row>
    <row r="240" ht="15.75" customHeight="1">
      <c r="C240" s="238"/>
    </row>
    <row r="241" ht="15.75" customHeight="1">
      <c r="C241" s="238"/>
    </row>
    <row r="242" ht="15.75" customHeight="1">
      <c r="C242" s="238"/>
    </row>
    <row r="243" ht="15.75" customHeight="1">
      <c r="C243" s="238"/>
    </row>
    <row r="244" ht="15.75" customHeight="1">
      <c r="C244" s="238"/>
    </row>
    <row r="245" ht="15.75" customHeight="1">
      <c r="C245" s="238"/>
    </row>
    <row r="246" ht="15.75" customHeight="1">
      <c r="C246" s="238"/>
    </row>
    <row r="247" ht="15.75" customHeight="1">
      <c r="C247" s="238"/>
    </row>
    <row r="248" ht="15.75" customHeight="1">
      <c r="C248" s="238"/>
    </row>
    <row r="249" ht="15.75" customHeight="1">
      <c r="C249" s="238"/>
    </row>
    <row r="250" ht="15.75" customHeight="1">
      <c r="C250" s="238"/>
    </row>
    <row r="251" ht="15.75" customHeight="1">
      <c r="C251" s="238"/>
    </row>
    <row r="252" ht="15.75" customHeight="1">
      <c r="C252" s="238"/>
    </row>
    <row r="253" ht="15.75" customHeight="1">
      <c r="C253" s="238"/>
    </row>
    <row r="254" ht="15.75" customHeight="1">
      <c r="C254" s="238"/>
    </row>
    <row r="255" ht="15.75" customHeight="1">
      <c r="C255" s="238"/>
    </row>
    <row r="256" ht="15.75" customHeight="1">
      <c r="C256" s="238"/>
    </row>
    <row r="257" ht="15.75" customHeight="1">
      <c r="C257" s="238"/>
    </row>
    <row r="258" ht="15.75" customHeight="1">
      <c r="C258" s="238"/>
    </row>
    <row r="259" ht="15.75" customHeight="1">
      <c r="C259" s="238"/>
    </row>
    <row r="260" ht="15.75" customHeight="1">
      <c r="C260" s="238"/>
    </row>
    <row r="261" ht="15.75" customHeight="1">
      <c r="C261" s="238"/>
    </row>
    <row r="262" ht="15.75" customHeight="1">
      <c r="C262" s="238"/>
    </row>
    <row r="263" ht="15.75" customHeight="1">
      <c r="C263" s="238"/>
    </row>
    <row r="264" ht="15.75" customHeight="1">
      <c r="C264" s="238"/>
    </row>
    <row r="265" ht="15.75" customHeight="1">
      <c r="C265" s="238"/>
    </row>
    <row r="266" ht="15.75" customHeight="1">
      <c r="C266" s="238"/>
    </row>
    <row r="267" ht="15.75" customHeight="1">
      <c r="C267" s="238"/>
    </row>
    <row r="268" ht="15.75" customHeight="1">
      <c r="C268" s="238"/>
    </row>
    <row r="269" ht="15.75" customHeight="1">
      <c r="C269" s="238"/>
    </row>
    <row r="270" ht="15.75" customHeight="1">
      <c r="C270" s="238"/>
    </row>
    <row r="271" ht="15.75" customHeight="1">
      <c r="C271" s="238"/>
    </row>
    <row r="272" ht="15.75" customHeight="1">
      <c r="C272" s="238"/>
    </row>
    <row r="273" ht="15.75" customHeight="1">
      <c r="C273" s="238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8.75"/>
    <col customWidth="1" min="3" max="3" width="20.63"/>
    <col customWidth="1" min="4" max="4" width="16.63"/>
    <col customWidth="1" min="5" max="5" width="15.63"/>
    <col customWidth="1" min="6" max="6" width="16.75"/>
    <col customWidth="1" min="7" max="26" width="10.63"/>
  </cols>
  <sheetData>
    <row r="1" ht="14.25" customHeight="1"/>
    <row r="2" ht="14.25" customHeight="1"/>
    <row r="3" ht="14.25" customHeight="1"/>
    <row r="4" ht="14.25" customHeight="1">
      <c r="D4" s="149" t="s">
        <v>145</v>
      </c>
      <c r="E4" s="149" t="s">
        <v>146</v>
      </c>
      <c r="F4" s="149" t="s">
        <v>147</v>
      </c>
    </row>
    <row r="5" ht="14.25" customHeight="1">
      <c r="B5" s="150" t="s">
        <v>35</v>
      </c>
      <c r="C5" s="151" t="s">
        <v>148</v>
      </c>
      <c r="D5" s="152">
        <v>321594.9</v>
      </c>
      <c r="E5" s="152">
        <v>350830.8</v>
      </c>
      <c r="F5" s="153">
        <v>380066.7</v>
      </c>
      <c r="G5" s="154">
        <v>200.0</v>
      </c>
    </row>
    <row r="6" ht="14.25" customHeight="1">
      <c r="B6" s="155" t="s">
        <v>62</v>
      </c>
      <c r="C6" s="156" t="s">
        <v>149</v>
      </c>
      <c r="D6" s="157">
        <v>1036755.5000000001</v>
      </c>
      <c r="E6" s="157">
        <v>1131006.0</v>
      </c>
      <c r="F6" s="158">
        <v>1287256.5</v>
      </c>
      <c r="G6" s="154">
        <v>500.0</v>
      </c>
    </row>
    <row r="7" ht="14.25" customHeight="1">
      <c r="B7" s="155" t="s">
        <v>77</v>
      </c>
      <c r="C7" s="156" t="s">
        <v>150</v>
      </c>
      <c r="D7" s="159">
        <v>370550.4</v>
      </c>
      <c r="E7" s="159">
        <v>404236.8</v>
      </c>
      <c r="F7" s="160">
        <v>481715.52</v>
      </c>
      <c r="G7" s="154">
        <v>200.0</v>
      </c>
    </row>
    <row r="8" ht="14.25" customHeight="1">
      <c r="B8" s="155" t="s">
        <v>106</v>
      </c>
      <c r="C8" s="156" t="s">
        <v>151</v>
      </c>
      <c r="D8" s="159">
        <v>209035.2</v>
      </c>
      <c r="E8" s="159">
        <v>228038.4</v>
      </c>
      <c r="F8" s="160">
        <v>247041.6</v>
      </c>
      <c r="G8" s="154">
        <v>200.0</v>
      </c>
    </row>
    <row r="9" ht="14.25" customHeight="1">
      <c r="B9" s="155" t="s">
        <v>117</v>
      </c>
      <c r="C9" s="156" t="s">
        <v>152</v>
      </c>
      <c r="D9" s="159">
        <v>369959.7</v>
      </c>
      <c r="E9" s="159">
        <v>403592.4</v>
      </c>
      <c r="F9" s="160">
        <v>437225.1</v>
      </c>
      <c r="G9" s="154">
        <v>200.0</v>
      </c>
    </row>
    <row r="10" ht="14.25" customHeight="1">
      <c r="B10" s="161" t="s">
        <v>138</v>
      </c>
      <c r="C10" s="162" t="s">
        <v>153</v>
      </c>
      <c r="D10" s="163">
        <v>225475.8</v>
      </c>
      <c r="E10" s="163">
        <v>245973.6</v>
      </c>
      <c r="F10" s="164">
        <v>266471.4</v>
      </c>
      <c r="G10" s="154">
        <v>200.0</v>
      </c>
    </row>
    <row r="11" ht="14.25" customHeight="1">
      <c r="G11" s="165">
        <f>SUM(G5:G10)</f>
        <v>1500</v>
      </c>
    </row>
    <row r="12" ht="14.25" customHeight="1"/>
    <row r="13" ht="14.25" customHeight="1">
      <c r="C13" s="166" t="s">
        <v>154</v>
      </c>
      <c r="D13" s="167">
        <f t="shared" ref="D13:F13" si="1">D5+D6+D7+D8+D9+D10</f>
        <v>2533371.5</v>
      </c>
      <c r="E13" s="167">
        <f t="shared" si="1"/>
        <v>2763678</v>
      </c>
      <c r="F13" s="167">
        <f t="shared" si="1"/>
        <v>3099776.82</v>
      </c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6.38"/>
    <col customWidth="1" min="3" max="3" width="45.63"/>
    <col customWidth="1" min="4" max="4" width="15.5"/>
    <col customWidth="1" min="5" max="5" width="17.0"/>
    <col customWidth="1" min="6" max="6" width="10.63"/>
    <col customWidth="1" min="7" max="7" width="16.13"/>
    <col customWidth="1" min="8" max="8" width="15.75"/>
    <col customWidth="1" min="9" max="10" width="16.13"/>
    <col customWidth="1" min="11" max="26" width="10.63"/>
  </cols>
  <sheetData>
    <row r="1" ht="14.25" customHeight="1"/>
    <row r="2" ht="14.25" customHeight="1"/>
    <row r="3" ht="14.25" customHeight="1">
      <c r="B3" s="168" t="s">
        <v>155</v>
      </c>
      <c r="C3" s="168" t="s">
        <v>156</v>
      </c>
      <c r="D3" s="168" t="s">
        <v>157</v>
      </c>
      <c r="E3" s="168" t="s">
        <v>158</v>
      </c>
      <c r="F3" s="168" t="s">
        <v>159</v>
      </c>
      <c r="G3" s="169" t="s">
        <v>160</v>
      </c>
      <c r="H3" s="169" t="s">
        <v>161</v>
      </c>
      <c r="I3" s="169" t="s">
        <v>162</v>
      </c>
      <c r="J3" s="169" t="s">
        <v>163</v>
      </c>
    </row>
    <row r="4" ht="42.0" customHeight="1">
      <c r="B4" s="170">
        <v>1.0</v>
      </c>
      <c r="C4" s="171" t="s">
        <v>164</v>
      </c>
      <c r="D4" s="172">
        <v>211.0</v>
      </c>
      <c r="E4" s="173">
        <v>720.0</v>
      </c>
      <c r="F4" s="172">
        <v>25.0</v>
      </c>
      <c r="G4" s="173">
        <f t="shared" ref="G4:G61" si="1">+E4*F4</f>
        <v>18000</v>
      </c>
      <c r="H4" s="173">
        <f t="shared" ref="H4:H61" si="2">+G4*1.1</f>
        <v>19800</v>
      </c>
      <c r="I4" s="173">
        <f t="shared" ref="I4:I61" si="3">+G4*1.2</f>
        <v>21600</v>
      </c>
      <c r="J4" s="173">
        <f t="shared" ref="J4:J61" si="4">+G4*1.3</f>
        <v>23400</v>
      </c>
      <c r="L4" s="172">
        <v>211.0</v>
      </c>
      <c r="M4" s="83">
        <f>SUM(J4:J45)</f>
        <v>69919.2</v>
      </c>
    </row>
    <row r="5" ht="14.25" customHeight="1">
      <c r="B5" s="170">
        <v>2.0</v>
      </c>
      <c r="C5" s="171" t="s">
        <v>165</v>
      </c>
      <c r="D5" s="172">
        <v>211.0</v>
      </c>
      <c r="E5" s="173">
        <v>850.0</v>
      </c>
      <c r="F5" s="172">
        <v>1.0</v>
      </c>
      <c r="G5" s="173">
        <f t="shared" si="1"/>
        <v>850</v>
      </c>
      <c r="H5" s="173">
        <f t="shared" si="2"/>
        <v>935</v>
      </c>
      <c r="I5" s="173">
        <f t="shared" si="3"/>
        <v>1020</v>
      </c>
      <c r="J5" s="173">
        <f t="shared" si="4"/>
        <v>1105</v>
      </c>
      <c r="L5" s="172">
        <v>212.0</v>
      </c>
      <c r="M5" s="83">
        <f>SUM(J46:J47)</f>
        <v>15210</v>
      </c>
    </row>
    <row r="6" ht="14.25" customHeight="1">
      <c r="B6" s="170">
        <v>6.0</v>
      </c>
      <c r="C6" s="171" t="s">
        <v>166</v>
      </c>
      <c r="D6" s="172">
        <v>211.0</v>
      </c>
      <c r="E6" s="173">
        <v>60.0</v>
      </c>
      <c r="F6" s="172">
        <v>6.0</v>
      </c>
      <c r="G6" s="173">
        <f t="shared" si="1"/>
        <v>360</v>
      </c>
      <c r="H6" s="173">
        <f t="shared" si="2"/>
        <v>396</v>
      </c>
      <c r="I6" s="173">
        <f t="shared" si="3"/>
        <v>432</v>
      </c>
      <c r="J6" s="173">
        <f t="shared" si="4"/>
        <v>468</v>
      </c>
      <c r="L6" s="172">
        <v>214.0</v>
      </c>
      <c r="M6" s="83">
        <f>SUM(J48)</f>
        <v>2340</v>
      </c>
    </row>
    <row r="7" ht="14.25" customHeight="1">
      <c r="B7" s="170">
        <v>7.0</v>
      </c>
      <c r="C7" s="171" t="s">
        <v>167</v>
      </c>
      <c r="D7" s="172">
        <v>211.0</v>
      </c>
      <c r="E7" s="173">
        <v>60.0</v>
      </c>
      <c r="F7" s="172">
        <v>3.0</v>
      </c>
      <c r="G7" s="173">
        <f t="shared" si="1"/>
        <v>180</v>
      </c>
      <c r="H7" s="173">
        <f t="shared" si="2"/>
        <v>198</v>
      </c>
      <c r="I7" s="173">
        <f t="shared" si="3"/>
        <v>216</v>
      </c>
      <c r="J7" s="173">
        <f t="shared" si="4"/>
        <v>234</v>
      </c>
      <c r="L7" s="172">
        <v>217.0</v>
      </c>
      <c r="M7" s="83">
        <f t="shared" ref="M7:M9" si="5">J49</f>
        <v>650</v>
      </c>
    </row>
    <row r="8" ht="14.25" customHeight="1">
      <c r="B8" s="170">
        <v>8.0</v>
      </c>
      <c r="C8" s="171" t="s">
        <v>168</v>
      </c>
      <c r="D8" s="172">
        <v>211.0</v>
      </c>
      <c r="E8" s="173">
        <v>60.0</v>
      </c>
      <c r="F8" s="172">
        <v>1.0</v>
      </c>
      <c r="G8" s="173">
        <f t="shared" si="1"/>
        <v>60</v>
      </c>
      <c r="H8" s="173">
        <f t="shared" si="2"/>
        <v>66</v>
      </c>
      <c r="I8" s="173">
        <f t="shared" si="3"/>
        <v>72</v>
      </c>
      <c r="J8" s="173">
        <f t="shared" si="4"/>
        <v>78</v>
      </c>
      <c r="L8" s="172">
        <v>221.0</v>
      </c>
      <c r="M8" s="83">
        <f t="shared" si="5"/>
        <v>58500</v>
      </c>
    </row>
    <row r="9" ht="14.25" customHeight="1">
      <c r="B9" s="170">
        <v>7.0</v>
      </c>
      <c r="C9" s="171" t="s">
        <v>169</v>
      </c>
      <c r="D9" s="172">
        <v>211.0</v>
      </c>
      <c r="E9" s="173">
        <v>20.0</v>
      </c>
      <c r="F9" s="172">
        <v>25.0</v>
      </c>
      <c r="G9" s="173">
        <f t="shared" si="1"/>
        <v>500</v>
      </c>
      <c r="H9" s="173">
        <f t="shared" si="2"/>
        <v>550</v>
      </c>
      <c r="I9" s="173">
        <f t="shared" si="3"/>
        <v>600</v>
      </c>
      <c r="J9" s="173">
        <f t="shared" si="4"/>
        <v>650</v>
      </c>
      <c r="L9" s="172">
        <v>261.0</v>
      </c>
      <c r="M9" s="83">
        <f t="shared" si="5"/>
        <v>54600</v>
      </c>
    </row>
    <row r="10" ht="14.25" customHeight="1">
      <c r="B10" s="170">
        <v>8.0</v>
      </c>
      <c r="C10" s="171" t="s">
        <v>170</v>
      </c>
      <c r="D10" s="172">
        <v>211.0</v>
      </c>
      <c r="E10" s="173">
        <v>120.0</v>
      </c>
      <c r="F10" s="172">
        <v>10.0</v>
      </c>
      <c r="G10" s="173">
        <f t="shared" si="1"/>
        <v>1200</v>
      </c>
      <c r="H10" s="173">
        <f t="shared" si="2"/>
        <v>1320</v>
      </c>
      <c r="I10" s="173">
        <f t="shared" si="3"/>
        <v>1440</v>
      </c>
      <c r="J10" s="173">
        <f t="shared" si="4"/>
        <v>1560</v>
      </c>
      <c r="L10" s="172">
        <v>294.0</v>
      </c>
      <c r="M10" s="83">
        <f>SUM(J52:J54)</f>
        <v>5037.5</v>
      </c>
    </row>
    <row r="11" ht="14.25" customHeight="1">
      <c r="B11" s="170">
        <v>9.0</v>
      </c>
      <c r="C11" s="171" t="s">
        <v>171</v>
      </c>
      <c r="D11" s="172">
        <v>211.0</v>
      </c>
      <c r="E11" s="173">
        <v>100.0</v>
      </c>
      <c r="F11" s="172">
        <v>10.0</v>
      </c>
      <c r="G11" s="173">
        <f t="shared" si="1"/>
        <v>1000</v>
      </c>
      <c r="H11" s="173">
        <f t="shared" si="2"/>
        <v>1100</v>
      </c>
      <c r="I11" s="173">
        <f t="shared" si="3"/>
        <v>1200</v>
      </c>
      <c r="J11" s="173">
        <f t="shared" si="4"/>
        <v>1300</v>
      </c>
      <c r="L11" s="172">
        <v>318.0</v>
      </c>
      <c r="M11" s="83">
        <f t="shared" ref="M11:M13" si="6">J55</f>
        <v>10400</v>
      </c>
    </row>
    <row r="12" ht="14.25" customHeight="1">
      <c r="B12" s="170">
        <v>10.0</v>
      </c>
      <c r="C12" s="171" t="s">
        <v>172</v>
      </c>
      <c r="D12" s="172">
        <v>211.0</v>
      </c>
      <c r="E12" s="173">
        <v>219.0</v>
      </c>
      <c r="F12" s="172">
        <v>3.0</v>
      </c>
      <c r="G12" s="173">
        <f t="shared" si="1"/>
        <v>657</v>
      </c>
      <c r="H12" s="173">
        <f t="shared" si="2"/>
        <v>722.7</v>
      </c>
      <c r="I12" s="173">
        <f t="shared" si="3"/>
        <v>788.4</v>
      </c>
      <c r="J12" s="173">
        <f t="shared" si="4"/>
        <v>854.1</v>
      </c>
      <c r="L12" s="172">
        <v>372.0</v>
      </c>
      <c r="M12" s="83">
        <f t="shared" si="6"/>
        <v>52000</v>
      </c>
    </row>
    <row r="13" ht="14.25" customHeight="1">
      <c r="B13" s="170">
        <v>11.0</v>
      </c>
      <c r="C13" s="171" t="s">
        <v>173</v>
      </c>
      <c r="D13" s="172">
        <v>211.0</v>
      </c>
      <c r="E13" s="173">
        <v>160.0</v>
      </c>
      <c r="F13" s="172">
        <v>6.0</v>
      </c>
      <c r="G13" s="173">
        <f t="shared" si="1"/>
        <v>960</v>
      </c>
      <c r="H13" s="173">
        <f t="shared" si="2"/>
        <v>1056</v>
      </c>
      <c r="I13" s="173">
        <f t="shared" si="3"/>
        <v>1152</v>
      </c>
      <c r="J13" s="173">
        <f t="shared" si="4"/>
        <v>1248</v>
      </c>
      <c r="L13" s="172">
        <v>375.0</v>
      </c>
      <c r="M13" s="83">
        <f t="shared" si="6"/>
        <v>52000</v>
      </c>
    </row>
    <row r="14" ht="14.25" customHeight="1">
      <c r="B14" s="170">
        <v>12.0</v>
      </c>
      <c r="C14" s="171" t="s">
        <v>174</v>
      </c>
      <c r="D14" s="172">
        <v>211.0</v>
      </c>
      <c r="E14" s="173">
        <v>50.0</v>
      </c>
      <c r="F14" s="172">
        <v>2.0</v>
      </c>
      <c r="G14" s="173">
        <f t="shared" si="1"/>
        <v>100</v>
      </c>
      <c r="H14" s="173">
        <f t="shared" si="2"/>
        <v>110</v>
      </c>
      <c r="I14" s="173">
        <f t="shared" si="3"/>
        <v>120</v>
      </c>
      <c r="J14" s="173">
        <f t="shared" si="4"/>
        <v>130</v>
      </c>
      <c r="L14" s="172">
        <v>515.0</v>
      </c>
      <c r="M14" s="83">
        <f>SUM(J58:J61)</f>
        <v>59410</v>
      </c>
    </row>
    <row r="15" ht="14.25" customHeight="1">
      <c r="B15" s="170">
        <v>13.0</v>
      </c>
      <c r="C15" s="171" t="s">
        <v>175</v>
      </c>
      <c r="D15" s="172">
        <v>211.0</v>
      </c>
      <c r="E15" s="173">
        <v>75.0</v>
      </c>
      <c r="F15" s="172">
        <v>3.0</v>
      </c>
      <c r="G15" s="173">
        <f t="shared" si="1"/>
        <v>225</v>
      </c>
      <c r="H15" s="173">
        <f t="shared" si="2"/>
        <v>247.5</v>
      </c>
      <c r="I15" s="173">
        <f t="shared" si="3"/>
        <v>270</v>
      </c>
      <c r="J15" s="173">
        <f t="shared" si="4"/>
        <v>292.5</v>
      </c>
    </row>
    <row r="16" ht="14.25" customHeight="1">
      <c r="B16" s="170">
        <v>14.0</v>
      </c>
      <c r="C16" s="171" t="s">
        <v>176</v>
      </c>
      <c r="D16" s="172">
        <v>211.0</v>
      </c>
      <c r="E16" s="173">
        <v>20.0</v>
      </c>
      <c r="F16" s="172">
        <v>6.0</v>
      </c>
      <c r="G16" s="173">
        <f t="shared" si="1"/>
        <v>120</v>
      </c>
      <c r="H16" s="173">
        <f t="shared" si="2"/>
        <v>132</v>
      </c>
      <c r="I16" s="173">
        <f t="shared" si="3"/>
        <v>144</v>
      </c>
      <c r="J16" s="173">
        <f t="shared" si="4"/>
        <v>156</v>
      </c>
    </row>
    <row r="17" ht="14.25" customHeight="1">
      <c r="B17" s="170">
        <v>15.0</v>
      </c>
      <c r="C17" s="171" t="s">
        <v>177</v>
      </c>
      <c r="D17" s="172">
        <v>211.0</v>
      </c>
      <c r="E17" s="173">
        <v>40.0</v>
      </c>
      <c r="F17" s="172">
        <v>150.0</v>
      </c>
      <c r="G17" s="173">
        <f t="shared" si="1"/>
        <v>6000</v>
      </c>
      <c r="H17" s="173">
        <f t="shared" si="2"/>
        <v>6600</v>
      </c>
      <c r="I17" s="173">
        <f t="shared" si="3"/>
        <v>7200</v>
      </c>
      <c r="J17" s="173">
        <f t="shared" si="4"/>
        <v>7800</v>
      </c>
    </row>
    <row r="18" ht="14.25" customHeight="1">
      <c r="B18" s="170">
        <v>16.0</v>
      </c>
      <c r="C18" s="171" t="s">
        <v>178</v>
      </c>
      <c r="D18" s="172">
        <v>211.0</v>
      </c>
      <c r="E18" s="173">
        <v>50.0</v>
      </c>
      <c r="F18" s="172">
        <v>10.0</v>
      </c>
      <c r="G18" s="173">
        <f t="shared" si="1"/>
        <v>500</v>
      </c>
      <c r="H18" s="173">
        <f t="shared" si="2"/>
        <v>550</v>
      </c>
      <c r="I18" s="173">
        <f t="shared" si="3"/>
        <v>600</v>
      </c>
      <c r="J18" s="173">
        <f t="shared" si="4"/>
        <v>650</v>
      </c>
    </row>
    <row r="19" ht="14.25" customHeight="1">
      <c r="B19" s="170">
        <v>17.0</v>
      </c>
      <c r="C19" s="171" t="s">
        <v>179</v>
      </c>
      <c r="D19" s="172">
        <v>211.0</v>
      </c>
      <c r="E19" s="173">
        <v>50.0</v>
      </c>
      <c r="F19" s="172">
        <v>2.0</v>
      </c>
      <c r="G19" s="173">
        <f t="shared" si="1"/>
        <v>100</v>
      </c>
      <c r="H19" s="173">
        <f t="shared" si="2"/>
        <v>110</v>
      </c>
      <c r="I19" s="173">
        <f t="shared" si="3"/>
        <v>120</v>
      </c>
      <c r="J19" s="173">
        <f t="shared" si="4"/>
        <v>130</v>
      </c>
    </row>
    <row r="20" ht="14.25" customHeight="1">
      <c r="B20" s="170">
        <v>18.0</v>
      </c>
      <c r="C20" s="171" t="s">
        <v>180</v>
      </c>
      <c r="D20" s="172">
        <v>211.0</v>
      </c>
      <c r="E20" s="173">
        <v>80.0</v>
      </c>
      <c r="F20" s="172">
        <v>7.0</v>
      </c>
      <c r="G20" s="173">
        <f t="shared" si="1"/>
        <v>560</v>
      </c>
      <c r="H20" s="173">
        <f t="shared" si="2"/>
        <v>616</v>
      </c>
      <c r="I20" s="173">
        <f t="shared" si="3"/>
        <v>672</v>
      </c>
      <c r="J20" s="173">
        <f t="shared" si="4"/>
        <v>728</v>
      </c>
    </row>
    <row r="21" ht="14.25" customHeight="1">
      <c r="B21" s="170">
        <v>19.0</v>
      </c>
      <c r="C21" s="171" t="s">
        <v>181</v>
      </c>
      <c r="D21" s="172">
        <v>211.0</v>
      </c>
      <c r="E21" s="173">
        <v>45.0</v>
      </c>
      <c r="F21" s="172">
        <v>5.0</v>
      </c>
      <c r="G21" s="173">
        <f t="shared" si="1"/>
        <v>225</v>
      </c>
      <c r="H21" s="173">
        <f t="shared" si="2"/>
        <v>247.5</v>
      </c>
      <c r="I21" s="173">
        <f t="shared" si="3"/>
        <v>270</v>
      </c>
      <c r="J21" s="173">
        <f t="shared" si="4"/>
        <v>292.5</v>
      </c>
    </row>
    <row r="22" ht="14.25" customHeight="1">
      <c r="B22" s="170">
        <v>20.0</v>
      </c>
      <c r="C22" s="171" t="s">
        <v>182</v>
      </c>
      <c r="D22" s="172">
        <v>211.0</v>
      </c>
      <c r="E22" s="173">
        <v>50.0</v>
      </c>
      <c r="F22" s="172">
        <v>6.0</v>
      </c>
      <c r="G22" s="173">
        <f t="shared" si="1"/>
        <v>300</v>
      </c>
      <c r="H22" s="173">
        <f t="shared" si="2"/>
        <v>330</v>
      </c>
      <c r="I22" s="173">
        <f t="shared" si="3"/>
        <v>360</v>
      </c>
      <c r="J22" s="173">
        <f t="shared" si="4"/>
        <v>390</v>
      </c>
    </row>
    <row r="23" ht="14.25" customHeight="1">
      <c r="B23" s="170">
        <v>21.0</v>
      </c>
      <c r="C23" s="171" t="s">
        <v>183</v>
      </c>
      <c r="D23" s="172">
        <v>211.0</v>
      </c>
      <c r="E23" s="173">
        <v>170.0</v>
      </c>
      <c r="F23" s="172">
        <v>1.0</v>
      </c>
      <c r="G23" s="173">
        <f t="shared" si="1"/>
        <v>170</v>
      </c>
      <c r="H23" s="173">
        <f t="shared" si="2"/>
        <v>187</v>
      </c>
      <c r="I23" s="173">
        <f t="shared" si="3"/>
        <v>204</v>
      </c>
      <c r="J23" s="173">
        <f t="shared" si="4"/>
        <v>221</v>
      </c>
    </row>
    <row r="24" ht="14.25" customHeight="1">
      <c r="B24" s="170">
        <v>22.0</v>
      </c>
      <c r="C24" s="171" t="s">
        <v>184</v>
      </c>
      <c r="D24" s="172">
        <v>211.0</v>
      </c>
      <c r="E24" s="173">
        <v>199.0</v>
      </c>
      <c r="F24" s="172">
        <v>2.0</v>
      </c>
      <c r="G24" s="173">
        <f t="shared" si="1"/>
        <v>398</v>
      </c>
      <c r="H24" s="173">
        <f t="shared" si="2"/>
        <v>437.8</v>
      </c>
      <c r="I24" s="173">
        <f t="shared" si="3"/>
        <v>477.6</v>
      </c>
      <c r="J24" s="173">
        <f t="shared" si="4"/>
        <v>517.4</v>
      </c>
    </row>
    <row r="25" ht="14.25" customHeight="1">
      <c r="B25" s="170">
        <v>23.0</v>
      </c>
      <c r="C25" s="171" t="s">
        <v>185</v>
      </c>
      <c r="D25" s="172">
        <v>211.0</v>
      </c>
      <c r="E25" s="173">
        <v>50.0</v>
      </c>
      <c r="F25" s="172">
        <v>2.0</v>
      </c>
      <c r="G25" s="173">
        <f t="shared" si="1"/>
        <v>100</v>
      </c>
      <c r="H25" s="173">
        <f t="shared" si="2"/>
        <v>110</v>
      </c>
      <c r="I25" s="173">
        <f t="shared" si="3"/>
        <v>120</v>
      </c>
      <c r="J25" s="173">
        <f t="shared" si="4"/>
        <v>130</v>
      </c>
    </row>
    <row r="26" ht="14.25" customHeight="1">
      <c r="B26" s="170">
        <v>24.0</v>
      </c>
      <c r="C26" s="171" t="s">
        <v>186</v>
      </c>
      <c r="D26" s="172">
        <v>211.0</v>
      </c>
      <c r="E26" s="173">
        <v>59.0</v>
      </c>
      <c r="F26" s="172">
        <v>6.0</v>
      </c>
      <c r="G26" s="173">
        <f t="shared" si="1"/>
        <v>354</v>
      </c>
      <c r="H26" s="173">
        <f t="shared" si="2"/>
        <v>389.4</v>
      </c>
      <c r="I26" s="173">
        <f t="shared" si="3"/>
        <v>424.8</v>
      </c>
      <c r="J26" s="173">
        <f t="shared" si="4"/>
        <v>460.2</v>
      </c>
    </row>
    <row r="27" ht="14.25" customHeight="1">
      <c r="B27" s="170">
        <v>25.0</v>
      </c>
      <c r="C27" s="171" t="s">
        <v>187</v>
      </c>
      <c r="D27" s="172">
        <v>211.0</v>
      </c>
      <c r="E27" s="173">
        <v>40.0</v>
      </c>
      <c r="F27" s="172">
        <v>6.0</v>
      </c>
      <c r="G27" s="173">
        <f t="shared" si="1"/>
        <v>240</v>
      </c>
      <c r="H27" s="173">
        <f t="shared" si="2"/>
        <v>264</v>
      </c>
      <c r="I27" s="173">
        <f t="shared" si="3"/>
        <v>288</v>
      </c>
      <c r="J27" s="173">
        <f t="shared" si="4"/>
        <v>312</v>
      </c>
    </row>
    <row r="28" ht="14.25" customHeight="1">
      <c r="B28" s="170">
        <v>26.0</v>
      </c>
      <c r="C28" s="171" t="s">
        <v>188</v>
      </c>
      <c r="D28" s="172">
        <v>211.0</v>
      </c>
      <c r="E28" s="173">
        <v>320.0</v>
      </c>
      <c r="F28" s="172">
        <v>3.0</v>
      </c>
      <c r="G28" s="173">
        <f t="shared" si="1"/>
        <v>960</v>
      </c>
      <c r="H28" s="173">
        <f t="shared" si="2"/>
        <v>1056</v>
      </c>
      <c r="I28" s="173">
        <f t="shared" si="3"/>
        <v>1152</v>
      </c>
      <c r="J28" s="173">
        <f t="shared" si="4"/>
        <v>1248</v>
      </c>
    </row>
    <row r="29" ht="14.25" customHeight="1">
      <c r="B29" s="170">
        <v>27.0</v>
      </c>
      <c r="C29" s="171" t="s">
        <v>188</v>
      </c>
      <c r="D29" s="172">
        <v>211.0</v>
      </c>
      <c r="E29" s="173">
        <v>160.0</v>
      </c>
      <c r="F29" s="172">
        <v>3.0</v>
      </c>
      <c r="G29" s="173">
        <f t="shared" si="1"/>
        <v>480</v>
      </c>
      <c r="H29" s="173">
        <f t="shared" si="2"/>
        <v>528</v>
      </c>
      <c r="I29" s="173">
        <f t="shared" si="3"/>
        <v>576</v>
      </c>
      <c r="J29" s="173">
        <f t="shared" si="4"/>
        <v>624</v>
      </c>
    </row>
    <row r="30" ht="14.25" customHeight="1">
      <c r="B30" s="170">
        <v>28.0</v>
      </c>
      <c r="C30" s="171" t="s">
        <v>189</v>
      </c>
      <c r="D30" s="172">
        <v>211.0</v>
      </c>
      <c r="E30" s="173">
        <v>30.0</v>
      </c>
      <c r="F30" s="172">
        <v>4.0</v>
      </c>
      <c r="G30" s="173">
        <f t="shared" si="1"/>
        <v>120</v>
      </c>
      <c r="H30" s="173">
        <f t="shared" si="2"/>
        <v>132</v>
      </c>
      <c r="I30" s="173">
        <f t="shared" si="3"/>
        <v>144</v>
      </c>
      <c r="J30" s="173">
        <f t="shared" si="4"/>
        <v>156</v>
      </c>
    </row>
    <row r="31" ht="14.25" customHeight="1">
      <c r="B31" s="170">
        <v>29.0</v>
      </c>
      <c r="C31" s="171" t="s">
        <v>190</v>
      </c>
      <c r="D31" s="172">
        <v>211.0</v>
      </c>
      <c r="E31" s="173">
        <v>55.0</v>
      </c>
      <c r="F31" s="172">
        <v>3.0</v>
      </c>
      <c r="G31" s="173">
        <f t="shared" si="1"/>
        <v>165</v>
      </c>
      <c r="H31" s="173">
        <f t="shared" si="2"/>
        <v>181.5</v>
      </c>
      <c r="I31" s="173">
        <f t="shared" si="3"/>
        <v>198</v>
      </c>
      <c r="J31" s="173">
        <f t="shared" si="4"/>
        <v>214.5</v>
      </c>
    </row>
    <row r="32" ht="14.25" customHeight="1">
      <c r="B32" s="170">
        <v>30.0</v>
      </c>
      <c r="C32" s="174" t="s">
        <v>191</v>
      </c>
      <c r="D32" s="172">
        <v>211.0</v>
      </c>
      <c r="E32" s="173">
        <v>69.0</v>
      </c>
      <c r="F32" s="172">
        <v>40.0</v>
      </c>
      <c r="G32" s="173">
        <f t="shared" si="1"/>
        <v>2760</v>
      </c>
      <c r="H32" s="173">
        <f t="shared" si="2"/>
        <v>3036</v>
      </c>
      <c r="I32" s="173">
        <f t="shared" si="3"/>
        <v>3312</v>
      </c>
      <c r="J32" s="173">
        <f t="shared" si="4"/>
        <v>3588</v>
      </c>
    </row>
    <row r="33" ht="14.25" customHeight="1">
      <c r="B33" s="170">
        <v>31.0</v>
      </c>
      <c r="C33" s="171" t="s">
        <v>192</v>
      </c>
      <c r="D33" s="172">
        <v>211.0</v>
      </c>
      <c r="E33" s="173">
        <v>42.0</v>
      </c>
      <c r="F33" s="172">
        <v>30.0</v>
      </c>
      <c r="G33" s="173">
        <f t="shared" si="1"/>
        <v>1260</v>
      </c>
      <c r="H33" s="173">
        <f t="shared" si="2"/>
        <v>1386</v>
      </c>
      <c r="I33" s="173">
        <f t="shared" si="3"/>
        <v>1512</v>
      </c>
      <c r="J33" s="173">
        <f t="shared" si="4"/>
        <v>1638</v>
      </c>
    </row>
    <row r="34" ht="14.25" customHeight="1">
      <c r="B34" s="170">
        <v>32.0</v>
      </c>
      <c r="C34" s="171" t="s">
        <v>193</v>
      </c>
      <c r="D34" s="172">
        <v>211.0</v>
      </c>
      <c r="E34" s="173">
        <v>50.0</v>
      </c>
      <c r="F34" s="172">
        <v>8.0</v>
      </c>
      <c r="G34" s="173">
        <f t="shared" si="1"/>
        <v>400</v>
      </c>
      <c r="H34" s="173">
        <f t="shared" si="2"/>
        <v>440</v>
      </c>
      <c r="I34" s="173">
        <f t="shared" si="3"/>
        <v>480</v>
      </c>
      <c r="J34" s="173">
        <f t="shared" si="4"/>
        <v>520</v>
      </c>
    </row>
    <row r="35" ht="14.25" customHeight="1">
      <c r="B35" s="170">
        <v>33.0</v>
      </c>
      <c r="C35" s="171" t="s">
        <v>194</v>
      </c>
      <c r="D35" s="172">
        <v>211.0</v>
      </c>
      <c r="E35" s="173">
        <v>80.0</v>
      </c>
      <c r="F35" s="172">
        <v>6.0</v>
      </c>
      <c r="G35" s="173">
        <f t="shared" si="1"/>
        <v>480</v>
      </c>
      <c r="H35" s="173">
        <f t="shared" si="2"/>
        <v>528</v>
      </c>
      <c r="I35" s="173">
        <f t="shared" si="3"/>
        <v>576</v>
      </c>
      <c r="J35" s="173">
        <f t="shared" si="4"/>
        <v>624</v>
      </c>
    </row>
    <row r="36" ht="14.25" customHeight="1">
      <c r="B36" s="170">
        <v>34.0</v>
      </c>
      <c r="C36" s="171" t="s">
        <v>195</v>
      </c>
      <c r="D36" s="172">
        <v>211.0</v>
      </c>
      <c r="E36" s="173">
        <v>58.0</v>
      </c>
      <c r="F36" s="172">
        <v>25.0</v>
      </c>
      <c r="G36" s="173">
        <f t="shared" si="1"/>
        <v>1450</v>
      </c>
      <c r="H36" s="173">
        <f t="shared" si="2"/>
        <v>1595</v>
      </c>
      <c r="I36" s="173">
        <f t="shared" si="3"/>
        <v>1740</v>
      </c>
      <c r="J36" s="173">
        <f t="shared" si="4"/>
        <v>1885</v>
      </c>
    </row>
    <row r="37" ht="14.25" customHeight="1">
      <c r="B37" s="170">
        <v>35.0</v>
      </c>
      <c r="C37" s="171" t="s">
        <v>196</v>
      </c>
      <c r="D37" s="172">
        <v>211.0</v>
      </c>
      <c r="E37" s="173">
        <v>20.0</v>
      </c>
      <c r="F37" s="172">
        <v>60.0</v>
      </c>
      <c r="G37" s="173">
        <f t="shared" si="1"/>
        <v>1200</v>
      </c>
      <c r="H37" s="173">
        <f t="shared" si="2"/>
        <v>1320</v>
      </c>
      <c r="I37" s="173">
        <f t="shared" si="3"/>
        <v>1440</v>
      </c>
      <c r="J37" s="173">
        <f t="shared" si="4"/>
        <v>1560</v>
      </c>
    </row>
    <row r="38" ht="14.25" customHeight="1">
      <c r="B38" s="170">
        <v>36.0</v>
      </c>
      <c r="C38" s="171" t="s">
        <v>197</v>
      </c>
      <c r="D38" s="172">
        <v>211.0</v>
      </c>
      <c r="E38" s="173">
        <v>40.0</v>
      </c>
      <c r="F38" s="172">
        <v>60.0</v>
      </c>
      <c r="G38" s="173">
        <f t="shared" si="1"/>
        <v>2400</v>
      </c>
      <c r="H38" s="173">
        <f t="shared" si="2"/>
        <v>2640</v>
      </c>
      <c r="I38" s="173">
        <f t="shared" si="3"/>
        <v>2880</v>
      </c>
      <c r="J38" s="173">
        <f t="shared" si="4"/>
        <v>3120</v>
      </c>
    </row>
    <row r="39" ht="14.25" customHeight="1">
      <c r="B39" s="170">
        <v>37.0</v>
      </c>
      <c r="C39" s="171" t="s">
        <v>198</v>
      </c>
      <c r="D39" s="172">
        <v>211.0</v>
      </c>
      <c r="E39" s="173">
        <v>65.0</v>
      </c>
      <c r="F39" s="172">
        <v>60.0</v>
      </c>
      <c r="G39" s="173">
        <f t="shared" si="1"/>
        <v>3900</v>
      </c>
      <c r="H39" s="173">
        <f t="shared" si="2"/>
        <v>4290</v>
      </c>
      <c r="I39" s="173">
        <f t="shared" si="3"/>
        <v>4680</v>
      </c>
      <c r="J39" s="173">
        <f t="shared" si="4"/>
        <v>5070</v>
      </c>
    </row>
    <row r="40" ht="14.25" customHeight="1">
      <c r="B40" s="170">
        <v>45.0</v>
      </c>
      <c r="C40" s="171" t="s">
        <v>199</v>
      </c>
      <c r="D40" s="172">
        <v>211.0</v>
      </c>
      <c r="E40" s="173">
        <v>350.0</v>
      </c>
      <c r="F40" s="172">
        <v>4.0</v>
      </c>
      <c r="G40" s="173">
        <f t="shared" si="1"/>
        <v>1400</v>
      </c>
      <c r="H40" s="173">
        <f t="shared" si="2"/>
        <v>1540</v>
      </c>
      <c r="I40" s="173">
        <f t="shared" si="3"/>
        <v>1680</v>
      </c>
      <c r="J40" s="173">
        <f t="shared" si="4"/>
        <v>1820</v>
      </c>
    </row>
    <row r="41" ht="14.25" customHeight="1">
      <c r="B41" s="170">
        <v>46.0</v>
      </c>
      <c r="C41" s="171" t="s">
        <v>200</v>
      </c>
      <c r="D41" s="172">
        <v>211.0</v>
      </c>
      <c r="E41" s="173">
        <v>130.0</v>
      </c>
      <c r="F41" s="172">
        <v>3.0</v>
      </c>
      <c r="G41" s="173">
        <f t="shared" si="1"/>
        <v>390</v>
      </c>
      <c r="H41" s="173">
        <f t="shared" si="2"/>
        <v>429</v>
      </c>
      <c r="I41" s="173">
        <f t="shared" si="3"/>
        <v>468</v>
      </c>
      <c r="J41" s="173">
        <f t="shared" si="4"/>
        <v>507</v>
      </c>
    </row>
    <row r="42" ht="14.25" customHeight="1">
      <c r="B42" s="170">
        <v>47.0</v>
      </c>
      <c r="C42" s="171" t="s">
        <v>201</v>
      </c>
      <c r="D42" s="172">
        <v>211.0</v>
      </c>
      <c r="E42" s="173">
        <v>240.0</v>
      </c>
      <c r="F42" s="172">
        <v>1.0</v>
      </c>
      <c r="G42" s="173">
        <f t="shared" si="1"/>
        <v>240</v>
      </c>
      <c r="H42" s="173">
        <f t="shared" si="2"/>
        <v>264</v>
      </c>
      <c r="I42" s="173">
        <f t="shared" si="3"/>
        <v>288</v>
      </c>
      <c r="J42" s="173">
        <f t="shared" si="4"/>
        <v>312</v>
      </c>
    </row>
    <row r="43" ht="14.25" customHeight="1">
      <c r="B43" s="170">
        <v>48.0</v>
      </c>
      <c r="C43" s="171" t="s">
        <v>202</v>
      </c>
      <c r="D43" s="172">
        <v>211.0</v>
      </c>
      <c r="E43" s="173">
        <v>215.0</v>
      </c>
      <c r="F43" s="172">
        <v>3.0</v>
      </c>
      <c r="G43" s="173">
        <f t="shared" si="1"/>
        <v>645</v>
      </c>
      <c r="H43" s="173">
        <f t="shared" si="2"/>
        <v>709.5</v>
      </c>
      <c r="I43" s="173">
        <f t="shared" si="3"/>
        <v>774</v>
      </c>
      <c r="J43" s="173">
        <f t="shared" si="4"/>
        <v>838.5</v>
      </c>
    </row>
    <row r="44" ht="14.25" customHeight="1">
      <c r="B44" s="170">
        <v>50.0</v>
      </c>
      <c r="C44" s="171" t="s">
        <v>203</v>
      </c>
      <c r="D44" s="172">
        <v>211.0</v>
      </c>
      <c r="E44" s="173">
        <v>25.0</v>
      </c>
      <c r="F44" s="172">
        <v>7.0</v>
      </c>
      <c r="G44" s="173">
        <f t="shared" si="1"/>
        <v>175</v>
      </c>
      <c r="H44" s="173">
        <f t="shared" si="2"/>
        <v>192.5</v>
      </c>
      <c r="I44" s="173">
        <f t="shared" si="3"/>
        <v>210</v>
      </c>
      <c r="J44" s="173">
        <f t="shared" si="4"/>
        <v>227.5</v>
      </c>
    </row>
    <row r="45" ht="14.25" customHeight="1">
      <c r="B45" s="170">
        <v>51.0</v>
      </c>
      <c r="C45" s="171" t="s">
        <v>204</v>
      </c>
      <c r="D45" s="172">
        <v>211.0</v>
      </c>
      <c r="E45" s="173">
        <v>220.0</v>
      </c>
      <c r="F45" s="172">
        <v>10.0</v>
      </c>
      <c r="G45" s="173">
        <f t="shared" si="1"/>
        <v>2200</v>
      </c>
      <c r="H45" s="173">
        <f t="shared" si="2"/>
        <v>2420</v>
      </c>
      <c r="I45" s="173">
        <f t="shared" si="3"/>
        <v>2640</v>
      </c>
      <c r="J45" s="173">
        <f t="shared" si="4"/>
        <v>2860</v>
      </c>
    </row>
    <row r="46" ht="14.25" customHeight="1">
      <c r="B46" s="170">
        <v>39.0</v>
      </c>
      <c r="C46" s="171" t="s">
        <v>205</v>
      </c>
      <c r="D46" s="172">
        <v>212.0</v>
      </c>
      <c r="E46" s="173">
        <v>300.0</v>
      </c>
      <c r="F46" s="172">
        <v>3.0</v>
      </c>
      <c r="G46" s="173">
        <f t="shared" si="1"/>
        <v>900</v>
      </c>
      <c r="H46" s="173">
        <f t="shared" si="2"/>
        <v>990</v>
      </c>
      <c r="I46" s="173">
        <f t="shared" si="3"/>
        <v>1080</v>
      </c>
      <c r="J46" s="173">
        <f t="shared" si="4"/>
        <v>1170</v>
      </c>
    </row>
    <row r="47" ht="14.25" customHeight="1">
      <c r="B47" s="170">
        <v>42.0</v>
      </c>
      <c r="C47" s="171" t="s">
        <v>206</v>
      </c>
      <c r="D47" s="172">
        <v>212.0</v>
      </c>
      <c r="E47" s="173">
        <v>1800.0</v>
      </c>
      <c r="F47" s="172">
        <v>6.0</v>
      </c>
      <c r="G47" s="173">
        <f t="shared" si="1"/>
        <v>10800</v>
      </c>
      <c r="H47" s="173">
        <f t="shared" si="2"/>
        <v>11880</v>
      </c>
      <c r="I47" s="173">
        <f t="shared" si="3"/>
        <v>12960</v>
      </c>
      <c r="J47" s="173">
        <f t="shared" si="4"/>
        <v>14040</v>
      </c>
    </row>
    <row r="48" ht="14.25" customHeight="1">
      <c r="B48" s="170">
        <v>44.0</v>
      </c>
      <c r="C48" s="171" t="s">
        <v>207</v>
      </c>
      <c r="D48" s="172">
        <v>214.0</v>
      </c>
      <c r="E48" s="173">
        <v>600.0</v>
      </c>
      <c r="F48" s="172">
        <v>3.0</v>
      </c>
      <c r="G48" s="173">
        <f t="shared" si="1"/>
        <v>1800</v>
      </c>
      <c r="H48" s="173">
        <f t="shared" si="2"/>
        <v>1980</v>
      </c>
      <c r="I48" s="173">
        <f t="shared" si="3"/>
        <v>2160</v>
      </c>
      <c r="J48" s="173">
        <f t="shared" si="4"/>
        <v>2340</v>
      </c>
    </row>
    <row r="49" ht="14.25" customHeight="1">
      <c r="B49" s="170">
        <v>55.0</v>
      </c>
      <c r="C49" s="171" t="s">
        <v>208</v>
      </c>
      <c r="D49" s="172">
        <v>217.0</v>
      </c>
      <c r="E49" s="173">
        <v>250.0</v>
      </c>
      <c r="F49" s="172">
        <v>2.0</v>
      </c>
      <c r="G49" s="173">
        <f t="shared" si="1"/>
        <v>500</v>
      </c>
      <c r="H49" s="173">
        <f t="shared" si="2"/>
        <v>550</v>
      </c>
      <c r="I49" s="173">
        <f t="shared" si="3"/>
        <v>600</v>
      </c>
      <c r="J49" s="173">
        <f t="shared" si="4"/>
        <v>650</v>
      </c>
    </row>
    <row r="50" ht="14.25" customHeight="1">
      <c r="B50" s="170">
        <v>54.0</v>
      </c>
      <c r="C50" s="171" t="s">
        <v>209</v>
      </c>
      <c r="D50" s="172">
        <v>221.0</v>
      </c>
      <c r="E50" s="173">
        <f>150*100</f>
        <v>15000</v>
      </c>
      <c r="F50" s="172">
        <v>3.0</v>
      </c>
      <c r="G50" s="173">
        <f t="shared" si="1"/>
        <v>45000</v>
      </c>
      <c r="H50" s="173">
        <f t="shared" si="2"/>
        <v>49500</v>
      </c>
      <c r="I50" s="173">
        <f t="shared" si="3"/>
        <v>54000</v>
      </c>
      <c r="J50" s="173">
        <f t="shared" si="4"/>
        <v>58500</v>
      </c>
    </row>
    <row r="51" ht="14.25" customHeight="1">
      <c r="B51" s="170">
        <v>3.0</v>
      </c>
      <c r="C51" s="171" t="s">
        <v>210</v>
      </c>
      <c r="D51" s="172">
        <v>261.0</v>
      </c>
      <c r="E51" s="173">
        <v>28.0</v>
      </c>
      <c r="F51" s="172">
        <v>1500.0</v>
      </c>
      <c r="G51" s="173">
        <f t="shared" si="1"/>
        <v>42000</v>
      </c>
      <c r="H51" s="173">
        <f t="shared" si="2"/>
        <v>46200</v>
      </c>
      <c r="I51" s="173">
        <f t="shared" si="3"/>
        <v>50400</v>
      </c>
      <c r="J51" s="173">
        <f t="shared" si="4"/>
        <v>54600</v>
      </c>
    </row>
    <row r="52" ht="14.25" customHeight="1">
      <c r="B52" s="170">
        <v>40.0</v>
      </c>
      <c r="C52" s="171" t="s">
        <v>211</v>
      </c>
      <c r="D52" s="172">
        <v>294.0</v>
      </c>
      <c r="E52" s="173">
        <v>225.0</v>
      </c>
      <c r="F52" s="172">
        <v>3.0</v>
      </c>
      <c r="G52" s="173">
        <f t="shared" si="1"/>
        <v>675</v>
      </c>
      <c r="H52" s="173">
        <f t="shared" si="2"/>
        <v>742.5</v>
      </c>
      <c r="I52" s="173">
        <f t="shared" si="3"/>
        <v>810</v>
      </c>
      <c r="J52" s="173">
        <f t="shared" si="4"/>
        <v>877.5</v>
      </c>
    </row>
    <row r="53" ht="14.25" customHeight="1">
      <c r="B53" s="170">
        <v>41.0</v>
      </c>
      <c r="C53" s="171" t="s">
        <v>212</v>
      </c>
      <c r="D53" s="172">
        <v>294.0</v>
      </c>
      <c r="E53" s="173">
        <v>200.0</v>
      </c>
      <c r="F53" s="172">
        <v>3.0</v>
      </c>
      <c r="G53" s="173">
        <f t="shared" si="1"/>
        <v>600</v>
      </c>
      <c r="H53" s="173">
        <f t="shared" si="2"/>
        <v>660</v>
      </c>
      <c r="I53" s="173">
        <f t="shared" si="3"/>
        <v>720</v>
      </c>
      <c r="J53" s="173">
        <f t="shared" si="4"/>
        <v>780</v>
      </c>
    </row>
    <row r="54" ht="14.25" customHeight="1">
      <c r="B54" s="170">
        <v>41.0</v>
      </c>
      <c r="C54" s="171" t="s">
        <v>213</v>
      </c>
      <c r="D54" s="172">
        <v>294.0</v>
      </c>
      <c r="E54" s="173">
        <v>650.0</v>
      </c>
      <c r="F54" s="172">
        <v>4.0</v>
      </c>
      <c r="G54" s="173">
        <f t="shared" si="1"/>
        <v>2600</v>
      </c>
      <c r="H54" s="173">
        <f t="shared" si="2"/>
        <v>2860</v>
      </c>
      <c r="I54" s="173">
        <f t="shared" si="3"/>
        <v>3120</v>
      </c>
      <c r="J54" s="173">
        <f t="shared" si="4"/>
        <v>3380</v>
      </c>
    </row>
    <row r="55" ht="14.25" customHeight="1">
      <c r="B55" s="170">
        <v>49.0</v>
      </c>
      <c r="C55" s="171" t="s">
        <v>214</v>
      </c>
      <c r="D55" s="172">
        <v>318.0</v>
      </c>
      <c r="E55" s="173">
        <v>400.0</v>
      </c>
      <c r="F55" s="172">
        <v>20.0</v>
      </c>
      <c r="G55" s="173">
        <f t="shared" si="1"/>
        <v>8000</v>
      </c>
      <c r="H55" s="173">
        <f t="shared" si="2"/>
        <v>8800</v>
      </c>
      <c r="I55" s="173">
        <f t="shared" si="3"/>
        <v>9600</v>
      </c>
      <c r="J55" s="173">
        <f t="shared" si="4"/>
        <v>10400</v>
      </c>
    </row>
    <row r="56" ht="14.25" customHeight="1">
      <c r="B56" s="170">
        <v>5.0</v>
      </c>
      <c r="C56" s="171" t="s">
        <v>215</v>
      </c>
      <c r="D56" s="172">
        <v>372.0</v>
      </c>
      <c r="E56" s="173">
        <v>5000.0</v>
      </c>
      <c r="F56" s="172">
        <v>8.0</v>
      </c>
      <c r="G56" s="173">
        <f t="shared" si="1"/>
        <v>40000</v>
      </c>
      <c r="H56" s="173">
        <f t="shared" si="2"/>
        <v>44000</v>
      </c>
      <c r="I56" s="173">
        <f t="shared" si="3"/>
        <v>48000</v>
      </c>
      <c r="J56" s="173">
        <f t="shared" si="4"/>
        <v>52000</v>
      </c>
    </row>
    <row r="57" ht="14.25" customHeight="1">
      <c r="B57" s="170">
        <v>4.0</v>
      </c>
      <c r="C57" s="171" t="s">
        <v>216</v>
      </c>
      <c r="D57" s="172">
        <v>375.0</v>
      </c>
      <c r="E57" s="173">
        <v>2500.0</v>
      </c>
      <c r="F57" s="172">
        <v>16.0</v>
      </c>
      <c r="G57" s="173">
        <f t="shared" si="1"/>
        <v>40000</v>
      </c>
      <c r="H57" s="173">
        <f t="shared" si="2"/>
        <v>44000</v>
      </c>
      <c r="I57" s="173">
        <f t="shared" si="3"/>
        <v>48000</v>
      </c>
      <c r="J57" s="173">
        <f t="shared" si="4"/>
        <v>52000</v>
      </c>
    </row>
    <row r="58" ht="14.25" customHeight="1">
      <c r="B58" s="170">
        <v>38.0</v>
      </c>
      <c r="C58" s="171" t="s">
        <v>217</v>
      </c>
      <c r="D58" s="172">
        <v>515.0</v>
      </c>
      <c r="E58" s="173">
        <v>5000.0</v>
      </c>
      <c r="F58" s="172">
        <v>1.0</v>
      </c>
      <c r="G58" s="173">
        <f t="shared" si="1"/>
        <v>5000</v>
      </c>
      <c r="H58" s="173">
        <f t="shared" si="2"/>
        <v>5500</v>
      </c>
      <c r="I58" s="173">
        <f t="shared" si="3"/>
        <v>6000</v>
      </c>
      <c r="J58" s="173">
        <f t="shared" si="4"/>
        <v>6500</v>
      </c>
    </row>
    <row r="59" ht="14.25" customHeight="1">
      <c r="B59" s="170">
        <v>43.0</v>
      </c>
      <c r="C59" s="171" t="s">
        <v>218</v>
      </c>
      <c r="D59" s="172">
        <v>515.0</v>
      </c>
      <c r="E59" s="173">
        <v>12000.0</v>
      </c>
      <c r="F59" s="172">
        <v>3.0</v>
      </c>
      <c r="G59" s="173">
        <f t="shared" si="1"/>
        <v>36000</v>
      </c>
      <c r="H59" s="173">
        <f t="shared" si="2"/>
        <v>39600</v>
      </c>
      <c r="I59" s="173">
        <f t="shared" si="3"/>
        <v>43200</v>
      </c>
      <c r="J59" s="173">
        <f t="shared" si="4"/>
        <v>46800</v>
      </c>
    </row>
    <row r="60" ht="14.25" customHeight="1">
      <c r="B60" s="170">
        <v>52.0</v>
      </c>
      <c r="C60" s="171" t="s">
        <v>219</v>
      </c>
      <c r="D60" s="172">
        <v>515.0</v>
      </c>
      <c r="E60" s="173">
        <v>1600.0</v>
      </c>
      <c r="F60" s="172">
        <v>2.0</v>
      </c>
      <c r="G60" s="173">
        <f t="shared" si="1"/>
        <v>3200</v>
      </c>
      <c r="H60" s="173">
        <f t="shared" si="2"/>
        <v>3520</v>
      </c>
      <c r="I60" s="173">
        <f t="shared" si="3"/>
        <v>3840</v>
      </c>
      <c r="J60" s="173">
        <f t="shared" si="4"/>
        <v>4160</v>
      </c>
    </row>
    <row r="61" ht="14.25" customHeight="1">
      <c r="B61" s="170">
        <v>53.0</v>
      </c>
      <c r="C61" s="171" t="s">
        <v>220</v>
      </c>
      <c r="D61" s="172">
        <v>515.0</v>
      </c>
      <c r="E61" s="173">
        <v>1500.0</v>
      </c>
      <c r="F61" s="172">
        <v>1.0</v>
      </c>
      <c r="G61" s="173">
        <f t="shared" si="1"/>
        <v>1500</v>
      </c>
      <c r="H61" s="173">
        <f t="shared" si="2"/>
        <v>1650</v>
      </c>
      <c r="I61" s="173">
        <f t="shared" si="3"/>
        <v>1800</v>
      </c>
      <c r="J61" s="173">
        <f t="shared" si="4"/>
        <v>1950</v>
      </c>
    </row>
    <row r="62" ht="14.25" customHeight="1">
      <c r="B62" s="175"/>
      <c r="C62" s="175"/>
      <c r="D62" s="176"/>
      <c r="E62" s="177"/>
      <c r="F62" s="172"/>
      <c r="G62" s="173"/>
      <c r="H62" s="173"/>
      <c r="I62" s="173"/>
      <c r="J62" s="173"/>
    </row>
    <row r="63" ht="14.25" customHeight="1">
      <c r="B63" s="175"/>
      <c r="C63" s="175"/>
      <c r="D63" s="175"/>
      <c r="E63" s="175"/>
      <c r="F63" s="178" t="s">
        <v>221</v>
      </c>
      <c r="G63" s="179">
        <f t="shared" ref="G63:J63" si="7">SUM(G4:G61)</f>
        <v>292359</v>
      </c>
      <c r="H63" s="180">
        <f t="shared" si="7"/>
        <v>321594.9</v>
      </c>
      <c r="I63" s="180">
        <f t="shared" si="7"/>
        <v>350830.8</v>
      </c>
      <c r="J63" s="180">
        <f t="shared" si="7"/>
        <v>380066.7</v>
      </c>
    </row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10.63"/>
    <col customWidth="1" min="3" max="3" width="27.5"/>
    <col customWidth="1" min="4" max="5" width="10.63"/>
    <col customWidth="1" min="6" max="7" width="12.13"/>
    <col customWidth="1" min="8" max="10" width="13.63"/>
    <col customWidth="1" min="11" max="26" width="10.63"/>
  </cols>
  <sheetData>
    <row r="1" ht="14.25" customHeight="1"/>
    <row r="2" ht="14.25" customHeight="1"/>
    <row r="3" ht="14.25" customHeight="1">
      <c r="B3" s="181" t="s">
        <v>157</v>
      </c>
      <c r="C3" s="182" t="s">
        <v>222</v>
      </c>
      <c r="D3" s="183" t="s">
        <v>159</v>
      </c>
      <c r="E3" s="182" t="s">
        <v>223</v>
      </c>
      <c r="F3" s="184" t="s">
        <v>224</v>
      </c>
      <c r="G3" s="182" t="s">
        <v>221</v>
      </c>
      <c r="H3" s="184" t="s">
        <v>225</v>
      </c>
      <c r="I3" s="182" t="s">
        <v>146</v>
      </c>
      <c r="J3" s="185" t="s">
        <v>147</v>
      </c>
    </row>
    <row r="4" ht="14.25" customHeight="1">
      <c r="B4" s="186">
        <v>211.0</v>
      </c>
      <c r="C4" s="187" t="s">
        <v>226</v>
      </c>
      <c r="D4" s="188">
        <v>2.0</v>
      </c>
      <c r="E4" s="188" t="s">
        <v>227</v>
      </c>
      <c r="F4" s="189">
        <v>719.0</v>
      </c>
      <c r="G4" s="189">
        <f t="shared" ref="G4:G35" si="1">+D4*F4</f>
        <v>1438</v>
      </c>
      <c r="H4" s="189">
        <f t="shared" ref="H4:H36" si="2">+G4*1.1</f>
        <v>1581.8</v>
      </c>
      <c r="I4" s="189">
        <f t="shared" ref="I4:I36" si="3">+G4*1.2</f>
        <v>1725.6</v>
      </c>
      <c r="J4" s="190">
        <f t="shared" ref="J4:J35" si="4">+F4*1.3</f>
        <v>934.7</v>
      </c>
    </row>
    <row r="5" ht="14.25" customHeight="1">
      <c r="B5" s="191">
        <v>211.0</v>
      </c>
      <c r="C5" s="192" t="s">
        <v>228</v>
      </c>
      <c r="D5" s="193">
        <v>2.0</v>
      </c>
      <c r="E5" s="193" t="s">
        <v>227</v>
      </c>
      <c r="F5" s="157">
        <v>1300.0</v>
      </c>
      <c r="G5" s="157">
        <f t="shared" si="1"/>
        <v>2600</v>
      </c>
      <c r="H5" s="157">
        <f t="shared" si="2"/>
        <v>2860</v>
      </c>
      <c r="I5" s="157">
        <f t="shared" si="3"/>
        <v>3120</v>
      </c>
      <c r="J5" s="160">
        <f t="shared" si="4"/>
        <v>1690</v>
      </c>
    </row>
    <row r="6" ht="14.25" customHeight="1">
      <c r="B6" s="191">
        <v>211.0</v>
      </c>
      <c r="C6" s="192" t="s">
        <v>229</v>
      </c>
      <c r="D6" s="193">
        <v>2.0</v>
      </c>
      <c r="E6" s="193" t="s">
        <v>227</v>
      </c>
      <c r="F6" s="157">
        <v>60.0</v>
      </c>
      <c r="G6" s="157">
        <f t="shared" si="1"/>
        <v>120</v>
      </c>
      <c r="H6" s="157">
        <f t="shared" si="2"/>
        <v>132</v>
      </c>
      <c r="I6" s="157">
        <f t="shared" si="3"/>
        <v>144</v>
      </c>
      <c r="J6" s="160">
        <f t="shared" si="4"/>
        <v>78</v>
      </c>
    </row>
    <row r="7" ht="14.25" customHeight="1">
      <c r="B7" s="191">
        <v>211.0</v>
      </c>
      <c r="C7" s="192" t="s">
        <v>230</v>
      </c>
      <c r="D7" s="193">
        <v>3.0</v>
      </c>
      <c r="E7" s="193" t="s">
        <v>227</v>
      </c>
      <c r="F7" s="157">
        <v>74.0</v>
      </c>
      <c r="G7" s="157">
        <f t="shared" si="1"/>
        <v>222</v>
      </c>
      <c r="H7" s="157">
        <f t="shared" si="2"/>
        <v>244.2</v>
      </c>
      <c r="I7" s="157">
        <f t="shared" si="3"/>
        <v>266.4</v>
      </c>
      <c r="J7" s="160">
        <f t="shared" si="4"/>
        <v>96.2</v>
      </c>
    </row>
    <row r="8" ht="14.25" customHeight="1">
      <c r="B8" s="191">
        <v>211.0</v>
      </c>
      <c r="C8" s="192" t="s">
        <v>231</v>
      </c>
      <c r="D8" s="193">
        <v>4.0</v>
      </c>
      <c r="E8" s="193" t="s">
        <v>232</v>
      </c>
      <c r="F8" s="157">
        <v>19.0</v>
      </c>
      <c r="G8" s="157">
        <f t="shared" si="1"/>
        <v>76</v>
      </c>
      <c r="H8" s="157">
        <f t="shared" si="2"/>
        <v>83.6</v>
      </c>
      <c r="I8" s="157">
        <f t="shared" si="3"/>
        <v>91.2</v>
      </c>
      <c r="J8" s="160">
        <f t="shared" si="4"/>
        <v>24.7</v>
      </c>
    </row>
    <row r="9" ht="14.25" customHeight="1">
      <c r="B9" s="191">
        <v>211.0</v>
      </c>
      <c r="C9" s="192" t="s">
        <v>233</v>
      </c>
      <c r="D9" s="193">
        <v>2.0</v>
      </c>
      <c r="E9" s="193" t="s">
        <v>227</v>
      </c>
      <c r="F9" s="157">
        <v>180.0</v>
      </c>
      <c r="G9" s="157">
        <f t="shared" si="1"/>
        <v>360</v>
      </c>
      <c r="H9" s="157">
        <f t="shared" si="2"/>
        <v>396</v>
      </c>
      <c r="I9" s="157">
        <f t="shared" si="3"/>
        <v>432</v>
      </c>
      <c r="J9" s="160">
        <f t="shared" si="4"/>
        <v>234</v>
      </c>
    </row>
    <row r="10" ht="14.25" customHeight="1">
      <c r="B10" s="191">
        <v>211.0</v>
      </c>
      <c r="C10" s="192" t="s">
        <v>234</v>
      </c>
      <c r="D10" s="193">
        <v>1.0</v>
      </c>
      <c r="E10" s="193" t="s">
        <v>227</v>
      </c>
      <c r="F10" s="157">
        <v>240.0</v>
      </c>
      <c r="G10" s="157">
        <f t="shared" si="1"/>
        <v>240</v>
      </c>
      <c r="H10" s="157">
        <f t="shared" si="2"/>
        <v>264</v>
      </c>
      <c r="I10" s="157">
        <f t="shared" si="3"/>
        <v>288</v>
      </c>
      <c r="J10" s="160">
        <f t="shared" si="4"/>
        <v>312</v>
      </c>
    </row>
    <row r="11" ht="14.25" customHeight="1">
      <c r="B11" s="191">
        <v>211.0</v>
      </c>
      <c r="C11" s="192" t="s">
        <v>235</v>
      </c>
      <c r="D11" s="193">
        <v>4.0</v>
      </c>
      <c r="E11" s="193" t="s">
        <v>232</v>
      </c>
      <c r="F11" s="157">
        <v>215.0</v>
      </c>
      <c r="G11" s="157">
        <f t="shared" si="1"/>
        <v>860</v>
      </c>
      <c r="H11" s="157">
        <f t="shared" si="2"/>
        <v>946</v>
      </c>
      <c r="I11" s="157">
        <f t="shared" si="3"/>
        <v>1032</v>
      </c>
      <c r="J11" s="160">
        <f t="shared" si="4"/>
        <v>279.5</v>
      </c>
    </row>
    <row r="12" ht="14.25" customHeight="1">
      <c r="B12" s="191">
        <v>211.0</v>
      </c>
      <c r="C12" s="192" t="s">
        <v>236</v>
      </c>
      <c r="D12" s="193">
        <v>1.0</v>
      </c>
      <c r="E12" s="193" t="s">
        <v>237</v>
      </c>
      <c r="F12" s="157">
        <v>300.0</v>
      </c>
      <c r="G12" s="157">
        <f t="shared" si="1"/>
        <v>300</v>
      </c>
      <c r="H12" s="157">
        <f t="shared" si="2"/>
        <v>330</v>
      </c>
      <c r="I12" s="157">
        <f t="shared" si="3"/>
        <v>360</v>
      </c>
      <c r="J12" s="160">
        <f t="shared" si="4"/>
        <v>390</v>
      </c>
    </row>
    <row r="13" ht="14.25" customHeight="1">
      <c r="B13" s="191">
        <v>211.0</v>
      </c>
      <c r="C13" s="192" t="s">
        <v>238</v>
      </c>
      <c r="D13" s="193">
        <v>15.0</v>
      </c>
      <c r="E13" s="193" t="s">
        <v>232</v>
      </c>
      <c r="F13" s="157">
        <v>800.0</v>
      </c>
      <c r="G13" s="157">
        <f t="shared" si="1"/>
        <v>12000</v>
      </c>
      <c r="H13" s="157">
        <f t="shared" si="2"/>
        <v>13200</v>
      </c>
      <c r="I13" s="157">
        <f t="shared" si="3"/>
        <v>14400</v>
      </c>
      <c r="J13" s="160">
        <f t="shared" si="4"/>
        <v>1040</v>
      </c>
    </row>
    <row r="14" ht="14.25" customHeight="1">
      <c r="B14" s="191">
        <v>211.0</v>
      </c>
      <c r="C14" s="192" t="s">
        <v>239</v>
      </c>
      <c r="D14" s="193">
        <v>10.0</v>
      </c>
      <c r="E14" s="193" t="s">
        <v>232</v>
      </c>
      <c r="F14" s="157">
        <v>700.0</v>
      </c>
      <c r="G14" s="157">
        <f t="shared" si="1"/>
        <v>7000</v>
      </c>
      <c r="H14" s="157">
        <f t="shared" si="2"/>
        <v>7700</v>
      </c>
      <c r="I14" s="157">
        <f t="shared" si="3"/>
        <v>8400</v>
      </c>
      <c r="J14" s="160">
        <f t="shared" si="4"/>
        <v>910</v>
      </c>
    </row>
    <row r="15" ht="14.25" customHeight="1">
      <c r="B15" s="191">
        <v>211.0</v>
      </c>
      <c r="C15" s="192" t="s">
        <v>240</v>
      </c>
      <c r="D15" s="193">
        <v>1.0</v>
      </c>
      <c r="E15" s="193" t="s">
        <v>227</v>
      </c>
      <c r="F15" s="157">
        <v>240.0</v>
      </c>
      <c r="G15" s="157">
        <f t="shared" si="1"/>
        <v>240</v>
      </c>
      <c r="H15" s="157">
        <f t="shared" si="2"/>
        <v>264</v>
      </c>
      <c r="I15" s="157">
        <f t="shared" si="3"/>
        <v>288</v>
      </c>
      <c r="J15" s="160">
        <f t="shared" si="4"/>
        <v>312</v>
      </c>
    </row>
    <row r="16" ht="14.25" customHeight="1">
      <c r="B16" s="191">
        <v>211.0</v>
      </c>
      <c r="C16" s="192" t="s">
        <v>241</v>
      </c>
      <c r="D16" s="193">
        <v>1.0</v>
      </c>
      <c r="E16" s="193" t="s">
        <v>227</v>
      </c>
      <c r="F16" s="157">
        <v>350.0</v>
      </c>
      <c r="G16" s="157">
        <f t="shared" si="1"/>
        <v>350</v>
      </c>
      <c r="H16" s="157">
        <f t="shared" si="2"/>
        <v>385</v>
      </c>
      <c r="I16" s="157">
        <f t="shared" si="3"/>
        <v>420</v>
      </c>
      <c r="J16" s="160">
        <f t="shared" si="4"/>
        <v>455</v>
      </c>
    </row>
    <row r="17" ht="14.25" customHeight="1">
      <c r="B17" s="191">
        <v>211.0</v>
      </c>
      <c r="C17" s="192" t="s">
        <v>242</v>
      </c>
      <c r="D17" s="193">
        <v>1.0</v>
      </c>
      <c r="E17" s="193" t="s">
        <v>227</v>
      </c>
      <c r="F17" s="157">
        <v>160.0</v>
      </c>
      <c r="G17" s="157">
        <f t="shared" si="1"/>
        <v>160</v>
      </c>
      <c r="H17" s="157">
        <f t="shared" si="2"/>
        <v>176</v>
      </c>
      <c r="I17" s="157">
        <f t="shared" si="3"/>
        <v>192</v>
      </c>
      <c r="J17" s="160">
        <f t="shared" si="4"/>
        <v>208</v>
      </c>
    </row>
    <row r="18" ht="14.25" customHeight="1">
      <c r="B18" s="191">
        <v>211.0</v>
      </c>
      <c r="C18" s="192" t="s">
        <v>243</v>
      </c>
      <c r="D18" s="193">
        <v>2.0</v>
      </c>
      <c r="E18" s="193" t="s">
        <v>227</v>
      </c>
      <c r="F18" s="157">
        <v>20.0</v>
      </c>
      <c r="G18" s="157">
        <f t="shared" si="1"/>
        <v>40</v>
      </c>
      <c r="H18" s="157">
        <f t="shared" si="2"/>
        <v>44</v>
      </c>
      <c r="I18" s="157">
        <f t="shared" si="3"/>
        <v>48</v>
      </c>
      <c r="J18" s="160">
        <f t="shared" si="4"/>
        <v>26</v>
      </c>
    </row>
    <row r="19" ht="14.25" customHeight="1">
      <c r="B19" s="191">
        <v>211.0</v>
      </c>
      <c r="C19" s="192" t="s">
        <v>244</v>
      </c>
      <c r="D19" s="193">
        <v>1.0</v>
      </c>
      <c r="E19" s="193" t="s">
        <v>227</v>
      </c>
      <c r="F19" s="157">
        <v>50.0</v>
      </c>
      <c r="G19" s="157">
        <f t="shared" si="1"/>
        <v>50</v>
      </c>
      <c r="H19" s="157">
        <f t="shared" si="2"/>
        <v>55</v>
      </c>
      <c r="I19" s="157">
        <f t="shared" si="3"/>
        <v>60</v>
      </c>
      <c r="J19" s="160">
        <f t="shared" si="4"/>
        <v>65</v>
      </c>
    </row>
    <row r="20" ht="14.25" customHeight="1">
      <c r="B20" s="191">
        <v>211.0</v>
      </c>
      <c r="C20" s="192" t="s">
        <v>245</v>
      </c>
      <c r="D20" s="193">
        <v>2.0</v>
      </c>
      <c r="E20" s="193" t="s">
        <v>232</v>
      </c>
      <c r="F20" s="157">
        <v>25.0</v>
      </c>
      <c r="G20" s="157">
        <f t="shared" si="1"/>
        <v>50</v>
      </c>
      <c r="H20" s="157">
        <f t="shared" si="2"/>
        <v>55</v>
      </c>
      <c r="I20" s="157">
        <f t="shared" si="3"/>
        <v>60</v>
      </c>
      <c r="J20" s="160">
        <f t="shared" si="4"/>
        <v>32.5</v>
      </c>
    </row>
    <row r="21" ht="14.25" customHeight="1">
      <c r="B21" s="191">
        <v>211.0</v>
      </c>
      <c r="C21" s="192" t="s">
        <v>246</v>
      </c>
      <c r="D21" s="193">
        <v>1.0</v>
      </c>
      <c r="E21" s="193" t="s">
        <v>247</v>
      </c>
      <c r="F21" s="157">
        <v>120.0</v>
      </c>
      <c r="G21" s="157">
        <f t="shared" si="1"/>
        <v>120</v>
      </c>
      <c r="H21" s="157">
        <f t="shared" si="2"/>
        <v>132</v>
      </c>
      <c r="I21" s="157">
        <f t="shared" si="3"/>
        <v>144</v>
      </c>
      <c r="J21" s="160">
        <f t="shared" si="4"/>
        <v>156</v>
      </c>
    </row>
    <row r="22" ht="14.25" customHeight="1">
      <c r="B22" s="191">
        <v>211.0</v>
      </c>
      <c r="C22" s="192" t="s">
        <v>248</v>
      </c>
      <c r="D22" s="193">
        <v>2.0</v>
      </c>
      <c r="E22" s="193" t="s">
        <v>232</v>
      </c>
      <c r="F22" s="157">
        <v>80.0</v>
      </c>
      <c r="G22" s="157">
        <f t="shared" si="1"/>
        <v>160</v>
      </c>
      <c r="H22" s="157">
        <f t="shared" si="2"/>
        <v>176</v>
      </c>
      <c r="I22" s="157">
        <f t="shared" si="3"/>
        <v>192</v>
      </c>
      <c r="J22" s="160">
        <f t="shared" si="4"/>
        <v>104</v>
      </c>
    </row>
    <row r="23" ht="14.25" customHeight="1">
      <c r="B23" s="191">
        <v>211.0</v>
      </c>
      <c r="C23" s="192" t="s">
        <v>249</v>
      </c>
      <c r="D23" s="193">
        <v>1.0</v>
      </c>
      <c r="E23" s="193" t="s">
        <v>232</v>
      </c>
      <c r="F23" s="157">
        <v>320.0</v>
      </c>
      <c r="G23" s="157">
        <f t="shared" si="1"/>
        <v>320</v>
      </c>
      <c r="H23" s="157">
        <f t="shared" si="2"/>
        <v>352</v>
      </c>
      <c r="I23" s="157">
        <f t="shared" si="3"/>
        <v>384</v>
      </c>
      <c r="J23" s="160">
        <f t="shared" si="4"/>
        <v>416</v>
      </c>
    </row>
    <row r="24" ht="14.25" customHeight="1">
      <c r="B24" s="191">
        <v>211.0</v>
      </c>
      <c r="C24" s="192" t="s">
        <v>250</v>
      </c>
      <c r="D24" s="193">
        <v>2.0</v>
      </c>
      <c r="E24" s="193" t="s">
        <v>251</v>
      </c>
      <c r="F24" s="157">
        <v>50.0</v>
      </c>
      <c r="G24" s="157">
        <f t="shared" si="1"/>
        <v>100</v>
      </c>
      <c r="H24" s="157">
        <f t="shared" si="2"/>
        <v>110</v>
      </c>
      <c r="I24" s="157">
        <f t="shared" si="3"/>
        <v>120</v>
      </c>
      <c r="J24" s="160">
        <f t="shared" si="4"/>
        <v>65</v>
      </c>
    </row>
    <row r="25" ht="14.25" customHeight="1">
      <c r="B25" s="191">
        <v>211.0</v>
      </c>
      <c r="C25" s="192" t="s">
        <v>252</v>
      </c>
      <c r="D25" s="193">
        <v>1.0</v>
      </c>
      <c r="E25" s="193" t="s">
        <v>232</v>
      </c>
      <c r="F25" s="157">
        <v>2500.0</v>
      </c>
      <c r="G25" s="157">
        <f t="shared" si="1"/>
        <v>2500</v>
      </c>
      <c r="H25" s="157">
        <f t="shared" si="2"/>
        <v>2750</v>
      </c>
      <c r="I25" s="157">
        <f t="shared" si="3"/>
        <v>3000</v>
      </c>
      <c r="J25" s="160">
        <f t="shared" si="4"/>
        <v>3250</v>
      </c>
    </row>
    <row r="26" ht="14.25" customHeight="1">
      <c r="B26" s="191">
        <v>211.0</v>
      </c>
      <c r="C26" s="192" t="s">
        <v>253</v>
      </c>
      <c r="D26" s="193">
        <v>1.0</v>
      </c>
      <c r="E26" s="193" t="s">
        <v>254</v>
      </c>
      <c r="F26" s="157">
        <v>5000.0</v>
      </c>
      <c r="G26" s="157">
        <f t="shared" si="1"/>
        <v>5000</v>
      </c>
      <c r="H26" s="157">
        <f t="shared" si="2"/>
        <v>5500</v>
      </c>
      <c r="I26" s="157">
        <f t="shared" si="3"/>
        <v>6000</v>
      </c>
      <c r="J26" s="160">
        <f t="shared" si="4"/>
        <v>6500</v>
      </c>
    </row>
    <row r="27" ht="14.25" customHeight="1">
      <c r="B27" s="191">
        <v>541.0</v>
      </c>
      <c r="C27" s="192" t="s">
        <v>255</v>
      </c>
      <c r="D27" s="193">
        <v>1.0</v>
      </c>
      <c r="E27" s="193" t="s">
        <v>255</v>
      </c>
      <c r="F27" s="157">
        <v>620000.0</v>
      </c>
      <c r="G27" s="157">
        <f t="shared" si="1"/>
        <v>620000</v>
      </c>
      <c r="H27" s="157">
        <f t="shared" si="2"/>
        <v>682000</v>
      </c>
      <c r="I27" s="157">
        <f t="shared" si="3"/>
        <v>744000</v>
      </c>
      <c r="J27" s="160">
        <f t="shared" si="4"/>
        <v>806000</v>
      </c>
    </row>
    <row r="28" ht="14.25" customHeight="1">
      <c r="B28" s="191">
        <v>271.0</v>
      </c>
      <c r="C28" s="192" t="s">
        <v>256</v>
      </c>
      <c r="D28" s="193">
        <v>4.0</v>
      </c>
      <c r="E28" s="193" t="s">
        <v>232</v>
      </c>
      <c r="F28" s="157">
        <v>250.0</v>
      </c>
      <c r="G28" s="157">
        <f t="shared" si="1"/>
        <v>1000</v>
      </c>
      <c r="H28" s="157">
        <f t="shared" si="2"/>
        <v>1100</v>
      </c>
      <c r="I28" s="157">
        <f t="shared" si="3"/>
        <v>1200</v>
      </c>
      <c r="J28" s="160">
        <f t="shared" si="4"/>
        <v>325</v>
      </c>
    </row>
    <row r="29" ht="14.25" customHeight="1">
      <c r="B29" s="191">
        <v>253.0</v>
      </c>
      <c r="C29" s="192" t="s">
        <v>257</v>
      </c>
      <c r="D29" s="193">
        <v>2.0</v>
      </c>
      <c r="E29" s="193" t="s">
        <v>254</v>
      </c>
      <c r="F29" s="157">
        <v>800.0</v>
      </c>
      <c r="G29" s="157">
        <f t="shared" si="1"/>
        <v>1600</v>
      </c>
      <c r="H29" s="157">
        <f t="shared" si="2"/>
        <v>1760</v>
      </c>
      <c r="I29" s="157">
        <f t="shared" si="3"/>
        <v>1920</v>
      </c>
      <c r="J29" s="160">
        <f t="shared" si="4"/>
        <v>1040</v>
      </c>
    </row>
    <row r="30" ht="14.25" customHeight="1">
      <c r="B30" s="191">
        <v>261.0</v>
      </c>
      <c r="C30" s="192" t="s">
        <v>258</v>
      </c>
      <c r="D30" s="193">
        <v>6000.0</v>
      </c>
      <c r="E30" s="193" t="s">
        <v>259</v>
      </c>
      <c r="F30" s="157">
        <v>28.0</v>
      </c>
      <c r="G30" s="157">
        <f t="shared" si="1"/>
        <v>168000</v>
      </c>
      <c r="H30" s="157">
        <f t="shared" si="2"/>
        <v>184800</v>
      </c>
      <c r="I30" s="157">
        <f t="shared" si="3"/>
        <v>201600</v>
      </c>
      <c r="J30" s="160">
        <f t="shared" si="4"/>
        <v>36.4</v>
      </c>
    </row>
    <row r="31" ht="14.25" customHeight="1">
      <c r="B31" s="191">
        <v>296.0</v>
      </c>
      <c r="C31" s="192" t="s">
        <v>260</v>
      </c>
      <c r="D31" s="193">
        <v>2.0</v>
      </c>
      <c r="E31" s="193" t="s">
        <v>254</v>
      </c>
      <c r="F31" s="157">
        <v>25000.0</v>
      </c>
      <c r="G31" s="157">
        <f t="shared" si="1"/>
        <v>50000</v>
      </c>
      <c r="H31" s="157">
        <f t="shared" si="2"/>
        <v>55000</v>
      </c>
      <c r="I31" s="157">
        <f t="shared" si="3"/>
        <v>60000</v>
      </c>
      <c r="J31" s="160">
        <f t="shared" si="4"/>
        <v>32500</v>
      </c>
    </row>
    <row r="32" ht="14.25" customHeight="1">
      <c r="B32" s="191">
        <v>515.0</v>
      </c>
      <c r="C32" s="192" t="s">
        <v>261</v>
      </c>
      <c r="D32" s="193">
        <v>1.0</v>
      </c>
      <c r="E32" s="193" t="s">
        <v>232</v>
      </c>
      <c r="F32" s="157">
        <v>16000.0</v>
      </c>
      <c r="G32" s="157">
        <f t="shared" si="1"/>
        <v>16000</v>
      </c>
      <c r="H32" s="157">
        <f t="shared" si="2"/>
        <v>17600</v>
      </c>
      <c r="I32" s="157">
        <f t="shared" si="3"/>
        <v>19200</v>
      </c>
      <c r="J32" s="160">
        <f t="shared" si="4"/>
        <v>20800</v>
      </c>
    </row>
    <row r="33" ht="14.25" customHeight="1">
      <c r="B33" s="191">
        <v>515.0</v>
      </c>
      <c r="C33" s="192" t="s">
        <v>262</v>
      </c>
      <c r="D33" s="193">
        <v>1.0</v>
      </c>
      <c r="E33" s="193" t="s">
        <v>232</v>
      </c>
      <c r="F33" s="157">
        <v>1599.0</v>
      </c>
      <c r="G33" s="157">
        <f t="shared" si="1"/>
        <v>1599</v>
      </c>
      <c r="H33" s="157">
        <f t="shared" si="2"/>
        <v>1758.9</v>
      </c>
      <c r="I33" s="157">
        <f t="shared" si="3"/>
        <v>1918.8</v>
      </c>
      <c r="J33" s="160">
        <f t="shared" si="4"/>
        <v>2078.7</v>
      </c>
    </row>
    <row r="34" ht="14.25" customHeight="1">
      <c r="B34" s="191">
        <v>375.0</v>
      </c>
      <c r="C34" s="192" t="s">
        <v>263</v>
      </c>
      <c r="D34" s="193">
        <v>8.0</v>
      </c>
      <c r="E34" s="193" t="s">
        <v>254</v>
      </c>
      <c r="F34" s="157">
        <v>2500.0</v>
      </c>
      <c r="G34" s="157">
        <f t="shared" si="1"/>
        <v>20000</v>
      </c>
      <c r="H34" s="157">
        <f t="shared" si="2"/>
        <v>22000</v>
      </c>
      <c r="I34" s="157">
        <f t="shared" si="3"/>
        <v>24000</v>
      </c>
      <c r="J34" s="160">
        <f t="shared" si="4"/>
        <v>3250</v>
      </c>
    </row>
    <row r="35" ht="14.25" customHeight="1">
      <c r="B35" s="194">
        <v>372.0</v>
      </c>
      <c r="C35" s="195" t="s">
        <v>264</v>
      </c>
      <c r="D35" s="196">
        <v>4.0</v>
      </c>
      <c r="E35" s="196" t="s">
        <v>254</v>
      </c>
      <c r="F35" s="197">
        <v>7500.0</v>
      </c>
      <c r="G35" s="197">
        <f t="shared" si="1"/>
        <v>30000</v>
      </c>
      <c r="H35" s="197">
        <f t="shared" si="2"/>
        <v>33000</v>
      </c>
      <c r="I35" s="197">
        <f t="shared" si="3"/>
        <v>36000</v>
      </c>
      <c r="J35" s="164">
        <f t="shared" si="4"/>
        <v>9750</v>
      </c>
    </row>
    <row r="36" ht="14.25" customHeight="1">
      <c r="B36" s="198"/>
      <c r="C36" s="198"/>
      <c r="D36" s="198"/>
      <c r="E36" s="198"/>
      <c r="F36" s="198"/>
      <c r="G36" s="199">
        <f>SUM(G4:G35)</f>
        <v>942505</v>
      </c>
      <c r="H36" s="200">
        <f t="shared" si="2"/>
        <v>1036755.5</v>
      </c>
      <c r="I36" s="200">
        <f t="shared" si="3"/>
        <v>1131006</v>
      </c>
      <c r="J36" s="200">
        <f>+H36*1.2</f>
        <v>1244106.6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26.38"/>
    <col customWidth="1" min="3" max="5" width="10.63"/>
    <col customWidth="1" min="6" max="6" width="12.13"/>
    <col customWidth="1" min="7" max="7" width="12.88"/>
    <col customWidth="1" min="8" max="9" width="12.13"/>
    <col customWidth="1" min="10" max="26" width="10.63"/>
  </cols>
  <sheetData>
    <row r="1" ht="14.25" customHeight="1"/>
    <row r="2" ht="14.25" customHeight="1"/>
    <row r="3" ht="14.25" customHeight="1">
      <c r="B3" s="201" t="s">
        <v>265</v>
      </c>
      <c r="C3" s="202" t="s">
        <v>266</v>
      </c>
      <c r="D3" s="202" t="s">
        <v>223</v>
      </c>
      <c r="E3" s="202" t="s">
        <v>267</v>
      </c>
      <c r="F3" s="202" t="s">
        <v>221</v>
      </c>
      <c r="G3" s="202" t="s">
        <v>225</v>
      </c>
      <c r="H3" s="202" t="s">
        <v>146</v>
      </c>
      <c r="I3" s="202" t="s">
        <v>147</v>
      </c>
    </row>
    <row r="4" ht="14.25" customHeight="1">
      <c r="B4" s="192" t="s">
        <v>268</v>
      </c>
      <c r="C4" s="203">
        <v>211.0</v>
      </c>
      <c r="D4" s="203">
        <v>6.0</v>
      </c>
      <c r="E4" s="204">
        <v>719.0</v>
      </c>
      <c r="F4" s="204">
        <f t="shared" ref="F4:F36" si="1">E4*D4</f>
        <v>4314</v>
      </c>
      <c r="G4" s="204">
        <f t="shared" ref="G4:G36" si="2">F4*1.1</f>
        <v>4745.4</v>
      </c>
      <c r="H4" s="204">
        <f t="shared" ref="H4:H36" si="3">F4*1.2</f>
        <v>5176.8</v>
      </c>
      <c r="I4" s="204">
        <f t="shared" ref="I4:I36" si="4">G4*1.3</f>
        <v>6169.02</v>
      </c>
    </row>
    <row r="5" ht="14.25" customHeight="1">
      <c r="B5" s="192" t="s">
        <v>269</v>
      </c>
      <c r="C5" s="170">
        <v>211.0</v>
      </c>
      <c r="D5" s="170">
        <v>10.0</v>
      </c>
      <c r="E5" s="205">
        <v>669.0</v>
      </c>
      <c r="F5" s="205">
        <f t="shared" si="1"/>
        <v>6690</v>
      </c>
      <c r="G5" s="205">
        <f t="shared" si="2"/>
        <v>7359</v>
      </c>
      <c r="H5" s="205">
        <f t="shared" si="3"/>
        <v>8028</v>
      </c>
      <c r="I5" s="205">
        <f t="shared" si="4"/>
        <v>9566.7</v>
      </c>
    </row>
    <row r="6" ht="14.25" customHeight="1">
      <c r="B6" s="192" t="s">
        <v>270</v>
      </c>
      <c r="C6" s="170">
        <v>211.0</v>
      </c>
      <c r="D6" s="170">
        <v>4.0</v>
      </c>
      <c r="E6" s="205">
        <v>60.0</v>
      </c>
      <c r="F6" s="205">
        <f t="shared" si="1"/>
        <v>240</v>
      </c>
      <c r="G6" s="205">
        <f t="shared" si="2"/>
        <v>264</v>
      </c>
      <c r="H6" s="205">
        <f t="shared" si="3"/>
        <v>288</v>
      </c>
      <c r="I6" s="205">
        <f t="shared" si="4"/>
        <v>343.2</v>
      </c>
    </row>
    <row r="7" ht="14.25" customHeight="1">
      <c r="B7" s="192" t="s">
        <v>271</v>
      </c>
      <c r="C7" s="170">
        <v>211.0</v>
      </c>
      <c r="D7" s="170">
        <v>3.0</v>
      </c>
      <c r="E7" s="205">
        <v>73.0</v>
      </c>
      <c r="F7" s="205">
        <f t="shared" si="1"/>
        <v>219</v>
      </c>
      <c r="G7" s="205">
        <f t="shared" si="2"/>
        <v>240.9</v>
      </c>
      <c r="H7" s="205">
        <f t="shared" si="3"/>
        <v>262.8</v>
      </c>
      <c r="I7" s="205">
        <f t="shared" si="4"/>
        <v>313.17</v>
      </c>
    </row>
    <row r="8" ht="14.25" customHeight="1">
      <c r="B8" s="192" t="s">
        <v>272</v>
      </c>
      <c r="C8" s="170">
        <v>211.0</v>
      </c>
      <c r="D8" s="170">
        <v>3.0</v>
      </c>
      <c r="E8" s="205">
        <v>19.0</v>
      </c>
      <c r="F8" s="205">
        <f t="shared" si="1"/>
        <v>57</v>
      </c>
      <c r="G8" s="205">
        <f t="shared" si="2"/>
        <v>62.7</v>
      </c>
      <c r="H8" s="205">
        <f t="shared" si="3"/>
        <v>68.4</v>
      </c>
      <c r="I8" s="205">
        <f t="shared" si="4"/>
        <v>81.51</v>
      </c>
    </row>
    <row r="9" ht="14.25" customHeight="1">
      <c r="B9" s="192" t="s">
        <v>273</v>
      </c>
      <c r="C9" s="170">
        <v>211.0</v>
      </c>
      <c r="D9" s="170">
        <v>10.0</v>
      </c>
      <c r="E9" s="205">
        <v>189.0</v>
      </c>
      <c r="F9" s="205">
        <f t="shared" si="1"/>
        <v>1890</v>
      </c>
      <c r="G9" s="205">
        <f t="shared" si="2"/>
        <v>2079</v>
      </c>
      <c r="H9" s="205">
        <f t="shared" si="3"/>
        <v>2268</v>
      </c>
      <c r="I9" s="205">
        <f t="shared" si="4"/>
        <v>2702.7</v>
      </c>
    </row>
    <row r="10" ht="14.25" customHeight="1">
      <c r="B10" s="192" t="s">
        <v>274</v>
      </c>
      <c r="C10" s="170">
        <v>211.0</v>
      </c>
      <c r="D10" s="170">
        <v>15.0</v>
      </c>
      <c r="E10" s="205">
        <v>279.0</v>
      </c>
      <c r="F10" s="205">
        <f t="shared" si="1"/>
        <v>4185</v>
      </c>
      <c r="G10" s="205">
        <f t="shared" si="2"/>
        <v>4603.5</v>
      </c>
      <c r="H10" s="205">
        <f t="shared" si="3"/>
        <v>5022</v>
      </c>
      <c r="I10" s="205">
        <f t="shared" si="4"/>
        <v>5984.55</v>
      </c>
      <c r="K10" s="154">
        <v>211.0</v>
      </c>
      <c r="L10" s="165">
        <f t="shared" ref="L10:L19" si="5">SUMIF($C$4:$C$52,K10,$I$4:$I$54)</f>
        <v>100480.38</v>
      </c>
    </row>
    <row r="11" ht="14.25" customHeight="1">
      <c r="B11" s="192" t="s">
        <v>275</v>
      </c>
      <c r="C11" s="170">
        <v>211.0</v>
      </c>
      <c r="D11" s="170">
        <v>50.0</v>
      </c>
      <c r="E11" s="205">
        <v>215.0</v>
      </c>
      <c r="F11" s="205">
        <f t="shared" si="1"/>
        <v>10750</v>
      </c>
      <c r="G11" s="205">
        <f t="shared" si="2"/>
        <v>11825</v>
      </c>
      <c r="H11" s="205">
        <f t="shared" si="3"/>
        <v>12900</v>
      </c>
      <c r="I11" s="205">
        <f t="shared" si="4"/>
        <v>15372.5</v>
      </c>
      <c r="K11" s="154">
        <v>214.0</v>
      </c>
      <c r="L11" s="165">
        <f t="shared" si="5"/>
        <v>20592</v>
      </c>
    </row>
    <row r="12" ht="14.25" customHeight="1">
      <c r="B12" s="192" t="s">
        <v>276</v>
      </c>
      <c r="C12" s="170">
        <v>211.0</v>
      </c>
      <c r="D12" s="170">
        <v>5.0</v>
      </c>
      <c r="E12" s="205">
        <v>1300.0</v>
      </c>
      <c r="F12" s="205">
        <f t="shared" si="1"/>
        <v>6500</v>
      </c>
      <c r="G12" s="205">
        <f t="shared" si="2"/>
        <v>7150</v>
      </c>
      <c r="H12" s="205">
        <f t="shared" si="3"/>
        <v>7800</v>
      </c>
      <c r="I12" s="205">
        <f t="shared" si="4"/>
        <v>9295</v>
      </c>
      <c r="K12" s="154">
        <v>318.0</v>
      </c>
      <c r="L12" s="165">
        <f t="shared" si="5"/>
        <v>11440</v>
      </c>
    </row>
    <row r="13" ht="14.25" customHeight="1">
      <c r="B13" s="192" t="s">
        <v>277</v>
      </c>
      <c r="C13" s="170">
        <v>211.0</v>
      </c>
      <c r="D13" s="170">
        <v>5.0</v>
      </c>
      <c r="E13" s="205">
        <v>240.0</v>
      </c>
      <c r="F13" s="205">
        <f t="shared" si="1"/>
        <v>1200</v>
      </c>
      <c r="G13" s="205">
        <f t="shared" si="2"/>
        <v>1320</v>
      </c>
      <c r="H13" s="205">
        <f t="shared" si="3"/>
        <v>1440</v>
      </c>
      <c r="I13" s="205">
        <f t="shared" si="4"/>
        <v>1716</v>
      </c>
      <c r="K13" s="154">
        <v>221.0</v>
      </c>
      <c r="L13" s="165">
        <f t="shared" si="5"/>
        <v>107250</v>
      </c>
    </row>
    <row r="14" ht="14.25" customHeight="1">
      <c r="B14" s="192" t="s">
        <v>278</v>
      </c>
      <c r="C14" s="170">
        <v>211.0</v>
      </c>
      <c r="D14" s="170">
        <v>4.0</v>
      </c>
      <c r="E14" s="205">
        <v>160.0</v>
      </c>
      <c r="F14" s="205">
        <f t="shared" si="1"/>
        <v>640</v>
      </c>
      <c r="G14" s="205">
        <f t="shared" si="2"/>
        <v>704</v>
      </c>
      <c r="H14" s="205">
        <f t="shared" si="3"/>
        <v>768</v>
      </c>
      <c r="I14" s="205">
        <f t="shared" si="4"/>
        <v>915.2</v>
      </c>
      <c r="K14" s="154">
        <v>515.0</v>
      </c>
      <c r="L14" s="165">
        <f t="shared" si="5"/>
        <v>50333.14</v>
      </c>
    </row>
    <row r="15" ht="14.25" customHeight="1">
      <c r="B15" s="192" t="s">
        <v>279</v>
      </c>
      <c r="C15" s="170">
        <v>211.0</v>
      </c>
      <c r="D15" s="170">
        <v>7.0</v>
      </c>
      <c r="E15" s="205">
        <v>20.0</v>
      </c>
      <c r="F15" s="205">
        <f t="shared" si="1"/>
        <v>140</v>
      </c>
      <c r="G15" s="205">
        <f t="shared" si="2"/>
        <v>154</v>
      </c>
      <c r="H15" s="205">
        <f t="shared" si="3"/>
        <v>168</v>
      </c>
      <c r="I15" s="205">
        <f t="shared" si="4"/>
        <v>200.2</v>
      </c>
      <c r="K15" s="154">
        <v>375.0</v>
      </c>
      <c r="L15" s="165">
        <f t="shared" si="5"/>
        <v>28600</v>
      </c>
    </row>
    <row r="16" ht="14.25" customHeight="1">
      <c r="B16" s="192" t="s">
        <v>280</v>
      </c>
      <c r="C16" s="170">
        <v>211.0</v>
      </c>
      <c r="D16" s="170">
        <v>10.0</v>
      </c>
      <c r="E16" s="205">
        <v>50.0</v>
      </c>
      <c r="F16" s="205">
        <f t="shared" si="1"/>
        <v>500</v>
      </c>
      <c r="G16" s="205">
        <f t="shared" si="2"/>
        <v>550</v>
      </c>
      <c r="H16" s="205">
        <f t="shared" si="3"/>
        <v>600</v>
      </c>
      <c r="I16" s="205">
        <f t="shared" si="4"/>
        <v>715</v>
      </c>
      <c r="K16" s="154">
        <v>511.0</v>
      </c>
      <c r="L16" s="165">
        <f t="shared" si="5"/>
        <v>3575</v>
      </c>
    </row>
    <row r="17" ht="14.25" customHeight="1">
      <c r="B17" s="192" t="s">
        <v>281</v>
      </c>
      <c r="C17" s="170">
        <v>211.0</v>
      </c>
      <c r="D17" s="170">
        <v>5.0</v>
      </c>
      <c r="E17" s="205">
        <v>49.0</v>
      </c>
      <c r="F17" s="205">
        <f t="shared" si="1"/>
        <v>245</v>
      </c>
      <c r="G17" s="205">
        <f t="shared" si="2"/>
        <v>269.5</v>
      </c>
      <c r="H17" s="205">
        <f t="shared" si="3"/>
        <v>294</v>
      </c>
      <c r="I17" s="205">
        <f t="shared" si="4"/>
        <v>350.35</v>
      </c>
      <c r="K17" s="154">
        <v>261.0</v>
      </c>
      <c r="L17" s="165">
        <f t="shared" si="5"/>
        <v>80080</v>
      </c>
    </row>
    <row r="18" ht="14.25" customHeight="1">
      <c r="B18" s="192" t="s">
        <v>282</v>
      </c>
      <c r="C18" s="170">
        <v>211.0</v>
      </c>
      <c r="D18" s="170">
        <v>1.0</v>
      </c>
      <c r="E18" s="205">
        <v>2500.0</v>
      </c>
      <c r="F18" s="205">
        <f t="shared" si="1"/>
        <v>2500</v>
      </c>
      <c r="G18" s="205">
        <f t="shared" si="2"/>
        <v>2750</v>
      </c>
      <c r="H18" s="205">
        <f t="shared" si="3"/>
        <v>3000</v>
      </c>
      <c r="I18" s="205">
        <f t="shared" si="4"/>
        <v>3575</v>
      </c>
      <c r="K18" s="154">
        <v>334.0</v>
      </c>
      <c r="L18" s="165">
        <f t="shared" si="5"/>
        <v>25740</v>
      </c>
    </row>
    <row r="19" ht="14.25" customHeight="1">
      <c r="B19" s="192" t="s">
        <v>283</v>
      </c>
      <c r="C19" s="170">
        <v>211.0</v>
      </c>
      <c r="D19" s="170">
        <v>6.0</v>
      </c>
      <c r="E19" s="205">
        <v>300.0</v>
      </c>
      <c r="F19" s="205">
        <f t="shared" si="1"/>
        <v>1800</v>
      </c>
      <c r="G19" s="205">
        <f t="shared" si="2"/>
        <v>1980</v>
      </c>
      <c r="H19" s="205">
        <f t="shared" si="3"/>
        <v>2160</v>
      </c>
      <c r="I19" s="205">
        <f t="shared" si="4"/>
        <v>2574</v>
      </c>
      <c r="K19" s="154">
        <v>372.0</v>
      </c>
      <c r="L19" s="165">
        <f t="shared" si="5"/>
        <v>53625</v>
      </c>
    </row>
    <row r="20" ht="14.25" customHeight="1">
      <c r="B20" s="192" t="s">
        <v>284</v>
      </c>
      <c r="C20" s="170">
        <v>211.0</v>
      </c>
      <c r="D20" s="170">
        <v>25.0</v>
      </c>
      <c r="E20" s="205">
        <v>90.0</v>
      </c>
      <c r="F20" s="205">
        <f t="shared" si="1"/>
        <v>2250</v>
      </c>
      <c r="G20" s="205">
        <f t="shared" si="2"/>
        <v>2475</v>
      </c>
      <c r="H20" s="205">
        <f t="shared" si="3"/>
        <v>2700</v>
      </c>
      <c r="I20" s="205">
        <f t="shared" si="4"/>
        <v>3217.5</v>
      </c>
    </row>
    <row r="21" ht="14.25" customHeight="1">
      <c r="B21" s="192" t="s">
        <v>285</v>
      </c>
      <c r="C21" s="170">
        <v>211.0</v>
      </c>
      <c r="D21" s="170">
        <v>25.0</v>
      </c>
      <c r="E21" s="205">
        <v>40.0</v>
      </c>
      <c r="F21" s="205">
        <f t="shared" si="1"/>
        <v>1000</v>
      </c>
      <c r="G21" s="205">
        <f t="shared" si="2"/>
        <v>1100</v>
      </c>
      <c r="H21" s="205">
        <f t="shared" si="3"/>
        <v>1200</v>
      </c>
      <c r="I21" s="205">
        <f t="shared" si="4"/>
        <v>1430</v>
      </c>
    </row>
    <row r="22" ht="14.25" customHeight="1">
      <c r="B22" s="192" t="s">
        <v>286</v>
      </c>
      <c r="C22" s="170">
        <v>318.0</v>
      </c>
      <c r="D22" s="170">
        <v>20.0</v>
      </c>
      <c r="E22" s="205">
        <v>400.0</v>
      </c>
      <c r="F22" s="205">
        <f t="shared" si="1"/>
        <v>8000</v>
      </c>
      <c r="G22" s="205">
        <f t="shared" si="2"/>
        <v>8800</v>
      </c>
      <c r="H22" s="205">
        <f t="shared" si="3"/>
        <v>9600</v>
      </c>
      <c r="I22" s="205">
        <f t="shared" si="4"/>
        <v>11440</v>
      </c>
    </row>
    <row r="23" ht="14.25" customHeight="1">
      <c r="B23" s="192" t="s">
        <v>287</v>
      </c>
      <c r="C23" s="170">
        <v>211.0</v>
      </c>
      <c r="D23" s="170">
        <v>5.0</v>
      </c>
      <c r="E23" s="205">
        <v>55.0</v>
      </c>
      <c r="F23" s="205">
        <f t="shared" si="1"/>
        <v>275</v>
      </c>
      <c r="G23" s="205">
        <f t="shared" si="2"/>
        <v>302.5</v>
      </c>
      <c r="H23" s="205">
        <f t="shared" si="3"/>
        <v>330</v>
      </c>
      <c r="I23" s="205">
        <f t="shared" si="4"/>
        <v>393.25</v>
      </c>
    </row>
    <row r="24" ht="14.25" customHeight="1">
      <c r="B24" s="192" t="s">
        <v>288</v>
      </c>
      <c r="C24" s="170">
        <v>211.0</v>
      </c>
      <c r="D24" s="170">
        <v>10.0</v>
      </c>
      <c r="E24" s="205">
        <v>42.0</v>
      </c>
      <c r="F24" s="205">
        <f t="shared" si="1"/>
        <v>420</v>
      </c>
      <c r="G24" s="205">
        <f t="shared" si="2"/>
        <v>462</v>
      </c>
      <c r="H24" s="205">
        <f t="shared" si="3"/>
        <v>504</v>
      </c>
      <c r="I24" s="205">
        <f t="shared" si="4"/>
        <v>600.6</v>
      </c>
    </row>
    <row r="25" ht="14.25" customHeight="1">
      <c r="B25" s="192" t="s">
        <v>289</v>
      </c>
      <c r="C25" s="170">
        <v>211.0</v>
      </c>
      <c r="D25" s="170">
        <v>4.0</v>
      </c>
      <c r="E25" s="205">
        <v>52.0</v>
      </c>
      <c r="F25" s="205">
        <f t="shared" si="1"/>
        <v>208</v>
      </c>
      <c r="G25" s="205">
        <f t="shared" si="2"/>
        <v>228.8</v>
      </c>
      <c r="H25" s="205">
        <f t="shared" si="3"/>
        <v>249.6</v>
      </c>
      <c r="I25" s="205">
        <f t="shared" si="4"/>
        <v>297.44</v>
      </c>
    </row>
    <row r="26" ht="14.25" customHeight="1">
      <c r="B26" s="192" t="s">
        <v>185</v>
      </c>
      <c r="C26" s="170">
        <v>211.0</v>
      </c>
      <c r="D26" s="170">
        <v>4.0</v>
      </c>
      <c r="E26" s="205">
        <v>50.0</v>
      </c>
      <c r="F26" s="205">
        <f t="shared" si="1"/>
        <v>200</v>
      </c>
      <c r="G26" s="205">
        <f t="shared" si="2"/>
        <v>220</v>
      </c>
      <c r="H26" s="205">
        <f t="shared" si="3"/>
        <v>240</v>
      </c>
      <c r="I26" s="205">
        <f t="shared" si="4"/>
        <v>286</v>
      </c>
    </row>
    <row r="27" ht="14.25" customHeight="1">
      <c r="B27" s="192" t="s">
        <v>290</v>
      </c>
      <c r="C27" s="170">
        <v>211.0</v>
      </c>
      <c r="D27" s="170">
        <v>8.0</v>
      </c>
      <c r="E27" s="205">
        <v>2500.0</v>
      </c>
      <c r="F27" s="205">
        <f t="shared" si="1"/>
        <v>20000</v>
      </c>
      <c r="G27" s="205">
        <f t="shared" si="2"/>
        <v>22000</v>
      </c>
      <c r="H27" s="205">
        <f t="shared" si="3"/>
        <v>24000</v>
      </c>
      <c r="I27" s="205">
        <f t="shared" si="4"/>
        <v>28600</v>
      </c>
    </row>
    <row r="28" ht="14.25" customHeight="1">
      <c r="B28" s="192" t="s">
        <v>291</v>
      </c>
      <c r="C28" s="170">
        <v>211.0</v>
      </c>
      <c r="D28" s="170">
        <v>15.0</v>
      </c>
      <c r="E28" s="205">
        <v>20.0</v>
      </c>
      <c r="F28" s="205">
        <f t="shared" si="1"/>
        <v>300</v>
      </c>
      <c r="G28" s="205">
        <f t="shared" si="2"/>
        <v>330</v>
      </c>
      <c r="H28" s="205">
        <f t="shared" si="3"/>
        <v>360</v>
      </c>
      <c r="I28" s="205">
        <f t="shared" si="4"/>
        <v>429</v>
      </c>
    </row>
    <row r="29" ht="14.25" customHeight="1">
      <c r="B29" s="192" t="s">
        <v>292</v>
      </c>
      <c r="C29" s="170">
        <v>211.0</v>
      </c>
      <c r="D29" s="170">
        <v>15.0</v>
      </c>
      <c r="E29" s="205">
        <v>40.0</v>
      </c>
      <c r="F29" s="205">
        <f t="shared" si="1"/>
        <v>600</v>
      </c>
      <c r="G29" s="205">
        <f t="shared" si="2"/>
        <v>660</v>
      </c>
      <c r="H29" s="205">
        <f t="shared" si="3"/>
        <v>720</v>
      </c>
      <c r="I29" s="205">
        <f t="shared" si="4"/>
        <v>858</v>
      </c>
    </row>
    <row r="30" ht="14.25" customHeight="1">
      <c r="B30" s="192" t="s">
        <v>293</v>
      </c>
      <c r="C30" s="170">
        <v>211.0</v>
      </c>
      <c r="D30" s="170">
        <v>15.0</v>
      </c>
      <c r="E30" s="205">
        <v>65.0</v>
      </c>
      <c r="F30" s="205">
        <f t="shared" si="1"/>
        <v>975</v>
      </c>
      <c r="G30" s="205">
        <f t="shared" si="2"/>
        <v>1072.5</v>
      </c>
      <c r="H30" s="205">
        <f t="shared" si="3"/>
        <v>1170</v>
      </c>
      <c r="I30" s="205">
        <f t="shared" si="4"/>
        <v>1394.25</v>
      </c>
    </row>
    <row r="31" ht="14.25" customHeight="1">
      <c r="B31" s="192" t="s">
        <v>294</v>
      </c>
      <c r="C31" s="170">
        <v>211.0</v>
      </c>
      <c r="D31" s="170">
        <v>15.0</v>
      </c>
      <c r="E31" s="205">
        <v>78.0</v>
      </c>
      <c r="F31" s="205">
        <f t="shared" si="1"/>
        <v>1170</v>
      </c>
      <c r="G31" s="205">
        <f t="shared" si="2"/>
        <v>1287</v>
      </c>
      <c r="H31" s="205">
        <f t="shared" si="3"/>
        <v>1404</v>
      </c>
      <c r="I31" s="205">
        <f t="shared" si="4"/>
        <v>1673.1</v>
      </c>
    </row>
    <row r="32" ht="14.25" customHeight="1">
      <c r="B32" s="192" t="s">
        <v>295</v>
      </c>
      <c r="C32" s="170">
        <v>221.0</v>
      </c>
      <c r="D32" s="170">
        <v>5.0</v>
      </c>
      <c r="E32" s="205">
        <v>15000.0</v>
      </c>
      <c r="F32" s="205">
        <f t="shared" si="1"/>
        <v>75000</v>
      </c>
      <c r="G32" s="205">
        <f t="shared" si="2"/>
        <v>82500</v>
      </c>
      <c r="H32" s="205">
        <f t="shared" si="3"/>
        <v>90000</v>
      </c>
      <c r="I32" s="205">
        <f t="shared" si="4"/>
        <v>107250</v>
      </c>
    </row>
    <row r="33" ht="14.25" customHeight="1">
      <c r="B33" s="192" t="s">
        <v>296</v>
      </c>
      <c r="C33" s="170">
        <v>211.0</v>
      </c>
      <c r="D33" s="170">
        <v>1.0</v>
      </c>
      <c r="E33" s="205">
        <v>300.0</v>
      </c>
      <c r="F33" s="205">
        <f t="shared" si="1"/>
        <v>300</v>
      </c>
      <c r="G33" s="205">
        <f t="shared" si="2"/>
        <v>330</v>
      </c>
      <c r="H33" s="205">
        <f t="shared" si="3"/>
        <v>360</v>
      </c>
      <c r="I33" s="205">
        <f t="shared" si="4"/>
        <v>429</v>
      </c>
    </row>
    <row r="34" ht="14.25" customHeight="1">
      <c r="B34" s="192" t="s">
        <v>297</v>
      </c>
      <c r="C34" s="170">
        <v>211.0</v>
      </c>
      <c r="D34" s="170">
        <v>1.0</v>
      </c>
      <c r="E34" s="205">
        <v>300.0</v>
      </c>
      <c r="F34" s="205">
        <f t="shared" si="1"/>
        <v>300</v>
      </c>
      <c r="G34" s="205">
        <f t="shared" si="2"/>
        <v>330</v>
      </c>
      <c r="H34" s="205">
        <f t="shared" si="3"/>
        <v>360</v>
      </c>
      <c r="I34" s="205">
        <f t="shared" si="4"/>
        <v>429</v>
      </c>
    </row>
    <row r="35" ht="14.25" customHeight="1">
      <c r="B35" s="192" t="s">
        <v>298</v>
      </c>
      <c r="C35" s="170">
        <v>214.0</v>
      </c>
      <c r="D35" s="170">
        <v>8.0</v>
      </c>
      <c r="E35" s="205">
        <v>1800.0</v>
      </c>
      <c r="F35" s="205">
        <f t="shared" si="1"/>
        <v>14400</v>
      </c>
      <c r="G35" s="205">
        <f t="shared" si="2"/>
        <v>15840</v>
      </c>
      <c r="H35" s="205">
        <f t="shared" si="3"/>
        <v>17280</v>
      </c>
      <c r="I35" s="205">
        <f t="shared" si="4"/>
        <v>20592</v>
      </c>
    </row>
    <row r="36" ht="14.25" customHeight="1">
      <c r="B36" s="192" t="s">
        <v>299</v>
      </c>
      <c r="C36" s="170">
        <v>211.0</v>
      </c>
      <c r="D36" s="170">
        <v>2.0</v>
      </c>
      <c r="E36" s="205">
        <v>199.0</v>
      </c>
      <c r="F36" s="205">
        <f t="shared" si="1"/>
        <v>398</v>
      </c>
      <c r="G36" s="205">
        <f t="shared" si="2"/>
        <v>437.8</v>
      </c>
      <c r="H36" s="205">
        <f t="shared" si="3"/>
        <v>477.6</v>
      </c>
      <c r="I36" s="205">
        <f t="shared" si="4"/>
        <v>569.14</v>
      </c>
    </row>
    <row r="37" ht="14.25" customHeight="1">
      <c r="B37" s="198"/>
      <c r="C37" s="175"/>
      <c r="D37" s="175"/>
      <c r="E37" s="175"/>
      <c r="F37" s="175"/>
      <c r="G37" s="206"/>
      <c r="H37" s="206"/>
      <c r="I37" s="207"/>
    </row>
    <row r="38" ht="14.25" customHeight="1">
      <c r="B38" s="198"/>
      <c r="C38" s="198"/>
      <c r="D38" s="198"/>
      <c r="E38" s="198"/>
      <c r="F38" s="208">
        <f t="shared" ref="F38:H38" si="6">SUM(F4:F36)</f>
        <v>167666</v>
      </c>
      <c r="G38" s="209">
        <f t="shared" si="6"/>
        <v>184432.6</v>
      </c>
      <c r="H38" s="210">
        <f t="shared" si="6"/>
        <v>201199.2</v>
      </c>
      <c r="I38" s="211">
        <f>G38*1.3</f>
        <v>239762.38</v>
      </c>
    </row>
    <row r="39" ht="14.25" customHeight="1">
      <c r="B39" s="201" t="s">
        <v>300</v>
      </c>
      <c r="C39" s="198"/>
      <c r="D39" s="198"/>
      <c r="E39" s="198"/>
      <c r="F39" s="198"/>
      <c r="G39" s="206"/>
      <c r="H39" s="206"/>
      <c r="I39" s="204"/>
    </row>
    <row r="40" ht="14.25" customHeight="1">
      <c r="B40" s="187" t="s">
        <v>219</v>
      </c>
      <c r="C40" s="170">
        <v>515.0</v>
      </c>
      <c r="D40" s="170">
        <v>2.0</v>
      </c>
      <c r="E40" s="159">
        <v>1599.0</v>
      </c>
      <c r="F40" s="205">
        <f t="shared" ref="F40:F44" si="7">E40*D40</f>
        <v>3198</v>
      </c>
      <c r="G40" s="205">
        <f t="shared" ref="G40:G44" si="8">F40*1.1</f>
        <v>3517.8</v>
      </c>
      <c r="H40" s="205">
        <f t="shared" ref="H40:H44" si="9">F40*1.2</f>
        <v>3837.6</v>
      </c>
      <c r="I40" s="205">
        <f t="shared" ref="I40:I44" si="10">G40*1.3</f>
        <v>4573.14</v>
      </c>
    </row>
    <row r="41" ht="14.25" customHeight="1">
      <c r="B41" s="192" t="s">
        <v>301</v>
      </c>
      <c r="C41" s="170">
        <v>515.0</v>
      </c>
      <c r="D41" s="170">
        <v>2.0</v>
      </c>
      <c r="E41" s="205">
        <v>16000.0</v>
      </c>
      <c r="F41" s="205">
        <f t="shared" si="7"/>
        <v>32000</v>
      </c>
      <c r="G41" s="205">
        <f t="shared" si="8"/>
        <v>35200</v>
      </c>
      <c r="H41" s="205">
        <f t="shared" si="9"/>
        <v>38400</v>
      </c>
      <c r="I41" s="205">
        <f t="shared" si="10"/>
        <v>45760</v>
      </c>
    </row>
    <row r="42" ht="14.25" customHeight="1">
      <c r="B42" s="192" t="s">
        <v>216</v>
      </c>
      <c r="C42" s="170">
        <v>375.0</v>
      </c>
      <c r="D42" s="170">
        <v>8.0</v>
      </c>
      <c r="E42" s="205">
        <v>2500.0</v>
      </c>
      <c r="F42" s="205">
        <f t="shared" si="7"/>
        <v>20000</v>
      </c>
      <c r="G42" s="205">
        <f t="shared" si="8"/>
        <v>22000</v>
      </c>
      <c r="H42" s="205">
        <f t="shared" si="9"/>
        <v>24000</v>
      </c>
      <c r="I42" s="205">
        <f t="shared" si="10"/>
        <v>28600</v>
      </c>
    </row>
    <row r="43" ht="14.25" customHeight="1">
      <c r="B43" s="192" t="s">
        <v>302</v>
      </c>
      <c r="C43" s="170">
        <v>372.0</v>
      </c>
      <c r="D43" s="170">
        <v>5.0</v>
      </c>
      <c r="E43" s="205">
        <v>7500.0</v>
      </c>
      <c r="F43" s="205">
        <f t="shared" si="7"/>
        <v>37500</v>
      </c>
      <c r="G43" s="205">
        <f t="shared" si="8"/>
        <v>41250</v>
      </c>
      <c r="H43" s="205">
        <f t="shared" si="9"/>
        <v>45000</v>
      </c>
      <c r="I43" s="205">
        <f t="shared" si="10"/>
        <v>53625</v>
      </c>
    </row>
    <row r="44" ht="14.25" customHeight="1">
      <c r="B44" s="192" t="s">
        <v>303</v>
      </c>
      <c r="C44" s="170">
        <v>511.0</v>
      </c>
      <c r="D44" s="170">
        <v>1.0</v>
      </c>
      <c r="E44" s="205">
        <v>2500.0</v>
      </c>
      <c r="F44" s="205">
        <f t="shared" si="7"/>
        <v>2500</v>
      </c>
      <c r="G44" s="205">
        <f t="shared" si="8"/>
        <v>2750</v>
      </c>
      <c r="H44" s="205">
        <f t="shared" si="9"/>
        <v>3000</v>
      </c>
      <c r="I44" s="205">
        <f t="shared" si="10"/>
        <v>3575</v>
      </c>
    </row>
    <row r="45" ht="14.25" customHeight="1">
      <c r="B45" s="198"/>
      <c r="C45" s="198"/>
      <c r="D45" s="198"/>
      <c r="E45" s="198"/>
      <c r="F45" s="198"/>
      <c r="G45" s="206"/>
      <c r="H45" s="206"/>
      <c r="I45" s="207"/>
    </row>
    <row r="46" ht="14.25" customHeight="1">
      <c r="B46" s="198"/>
      <c r="C46" s="198"/>
      <c r="D46" s="198"/>
      <c r="E46" s="198"/>
      <c r="F46" s="208">
        <f>SUM(F40:F45)</f>
        <v>95198</v>
      </c>
      <c r="G46" s="209">
        <f>SUM(G40:G44)</f>
        <v>104717.8</v>
      </c>
      <c r="H46" s="210">
        <f>SUM(H40:H45)</f>
        <v>114237.6</v>
      </c>
      <c r="I46" s="211">
        <f>G46*1.3</f>
        <v>136133.14</v>
      </c>
    </row>
    <row r="47" ht="14.25" customHeight="1">
      <c r="B47" s="201" t="s">
        <v>304</v>
      </c>
      <c r="C47" s="198"/>
      <c r="D47" s="198"/>
      <c r="E47" s="198"/>
      <c r="F47" s="198"/>
      <c r="G47" s="206"/>
      <c r="H47" s="206"/>
      <c r="I47" s="204"/>
    </row>
    <row r="48" ht="14.25" customHeight="1">
      <c r="B48" s="187" t="s">
        <v>305</v>
      </c>
      <c r="C48" s="170">
        <v>261.0</v>
      </c>
      <c r="D48" s="170">
        <v>2000.0</v>
      </c>
      <c r="E48" s="159">
        <v>28.0</v>
      </c>
      <c r="F48" s="205">
        <f>E48*D48</f>
        <v>56000</v>
      </c>
      <c r="G48" s="205">
        <f>F48*1.1</f>
        <v>61600</v>
      </c>
      <c r="H48" s="205">
        <f>F48*1.2</f>
        <v>67200</v>
      </c>
      <c r="I48" s="205">
        <f>G48*1.3</f>
        <v>80080</v>
      </c>
      <c r="K48" s="83">
        <f>SUM(I52,I48,I40:I44,I4:I36)</f>
        <v>481715.52</v>
      </c>
    </row>
    <row r="49" ht="14.25" customHeight="1">
      <c r="B49" s="198"/>
      <c r="C49" s="175"/>
      <c r="D49" s="198"/>
      <c r="E49" s="212"/>
      <c r="F49" s="212"/>
      <c r="G49" s="206"/>
      <c r="H49" s="206"/>
      <c r="I49" s="207"/>
    </row>
    <row r="50" ht="14.25" customHeight="1">
      <c r="B50" s="198"/>
      <c r="C50" s="175"/>
      <c r="D50" s="198"/>
      <c r="E50" s="212"/>
      <c r="F50" s="208">
        <f t="shared" ref="F50:H50" si="11">F48</f>
        <v>56000</v>
      </c>
      <c r="G50" s="209">
        <f t="shared" si="11"/>
        <v>61600</v>
      </c>
      <c r="H50" s="210">
        <f t="shared" si="11"/>
        <v>67200</v>
      </c>
      <c r="I50" s="211">
        <f>G50*1.3</f>
        <v>80080</v>
      </c>
    </row>
    <row r="51" ht="14.25" customHeight="1">
      <c r="B51" s="201" t="s">
        <v>306</v>
      </c>
      <c r="C51" s="198"/>
      <c r="D51" s="198"/>
      <c r="E51" s="212"/>
      <c r="F51" s="206"/>
      <c r="G51" s="206"/>
      <c r="H51" s="206"/>
      <c r="I51" s="204"/>
    </row>
    <row r="52" ht="14.25" customHeight="1">
      <c r="B52" s="187" t="s">
        <v>307</v>
      </c>
      <c r="C52" s="170">
        <v>334.0</v>
      </c>
      <c r="D52" s="170">
        <v>3.0</v>
      </c>
      <c r="E52" s="159">
        <v>6000.0</v>
      </c>
      <c r="F52" s="205">
        <f>E52*D52</f>
        <v>18000</v>
      </c>
      <c r="G52" s="205">
        <f>F52*1.1</f>
        <v>19800</v>
      </c>
      <c r="H52" s="205">
        <f>F52*1.2</f>
        <v>21600</v>
      </c>
      <c r="I52" s="205">
        <f>G52*1.3</f>
        <v>25740</v>
      </c>
    </row>
    <row r="53" ht="14.25" customHeight="1">
      <c r="B53" s="198"/>
      <c r="C53" s="198"/>
      <c r="D53" s="198"/>
      <c r="E53" s="198"/>
      <c r="F53" s="198"/>
      <c r="G53" s="198"/>
      <c r="H53" s="198"/>
      <c r="I53" s="207"/>
    </row>
    <row r="54" ht="14.25" customHeight="1">
      <c r="B54" s="198"/>
      <c r="C54" s="198"/>
      <c r="D54" s="198"/>
      <c r="E54" s="198"/>
      <c r="F54" s="208">
        <f t="shared" ref="F54:H54" si="12">F52</f>
        <v>18000</v>
      </c>
      <c r="G54" s="213">
        <f t="shared" si="12"/>
        <v>19800</v>
      </c>
      <c r="H54" s="214">
        <f t="shared" si="12"/>
        <v>21600</v>
      </c>
      <c r="I54" s="211">
        <f>G54*1.3</f>
        <v>25740</v>
      </c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63"/>
    <col customWidth="1" min="2" max="2" width="18.88"/>
    <col customWidth="1" min="3" max="3" width="54.38"/>
    <col customWidth="1" min="4" max="4" width="21.13"/>
    <col customWidth="1" min="5" max="5" width="18.5"/>
    <col customWidth="1" min="6" max="6" width="19.88"/>
    <col customWidth="1" min="7" max="7" width="21.38"/>
    <col customWidth="1" min="8" max="8" width="18.88"/>
    <col customWidth="1" min="9" max="9" width="16.38"/>
    <col customWidth="1" min="10" max="10" width="16.0"/>
    <col customWidth="1" min="11" max="26" width="10.63"/>
  </cols>
  <sheetData>
    <row r="1" ht="14.25" customHeight="1"/>
    <row r="2" ht="14.25" customHeight="1"/>
    <row r="3" ht="65.25" customHeight="1">
      <c r="B3" s="215" t="s">
        <v>308</v>
      </c>
      <c r="C3" s="215" t="s">
        <v>156</v>
      </c>
      <c r="D3" s="215" t="s">
        <v>157</v>
      </c>
      <c r="E3" s="215" t="s">
        <v>158</v>
      </c>
      <c r="F3" s="215" t="s">
        <v>159</v>
      </c>
      <c r="G3" s="216" t="s">
        <v>309</v>
      </c>
      <c r="H3" s="216" t="s">
        <v>310</v>
      </c>
      <c r="I3" s="216" t="s">
        <v>311</v>
      </c>
      <c r="J3" s="216" t="s">
        <v>312</v>
      </c>
    </row>
    <row r="4" ht="14.25" customHeight="1">
      <c r="B4" s="217" t="s">
        <v>313</v>
      </c>
      <c r="C4" s="218" t="s">
        <v>314</v>
      </c>
      <c r="D4" s="219">
        <v>211.0</v>
      </c>
      <c r="E4" s="220">
        <v>720.0</v>
      </c>
      <c r="F4" s="219">
        <v>1.0</v>
      </c>
      <c r="G4" s="221">
        <f t="shared" ref="G4:G49" si="1">+E4*F4</f>
        <v>720</v>
      </c>
      <c r="H4" s="220">
        <f t="shared" ref="H4:H49" si="2">+G4*1.1</f>
        <v>792</v>
      </c>
      <c r="I4" s="220">
        <f t="shared" ref="I4:I49" si="3">+G4*1.2</f>
        <v>864</v>
      </c>
      <c r="J4" s="220">
        <f t="shared" ref="J4:J49" si="4">+G4*1.3</f>
        <v>936</v>
      </c>
    </row>
    <row r="5" ht="14.25" customHeight="1">
      <c r="B5" s="50"/>
      <c r="C5" s="218" t="s">
        <v>315</v>
      </c>
      <c r="D5" s="219">
        <v>211.0</v>
      </c>
      <c r="E5" s="220">
        <v>850.0</v>
      </c>
      <c r="F5" s="219">
        <v>10.0</v>
      </c>
      <c r="G5" s="221">
        <f t="shared" si="1"/>
        <v>8500</v>
      </c>
      <c r="H5" s="220">
        <f t="shared" si="2"/>
        <v>9350</v>
      </c>
      <c r="I5" s="220">
        <f t="shared" si="3"/>
        <v>10200</v>
      </c>
      <c r="J5" s="220">
        <f t="shared" si="4"/>
        <v>11050</v>
      </c>
    </row>
    <row r="6" ht="14.25" customHeight="1">
      <c r="B6" s="50"/>
      <c r="C6" s="218" t="s">
        <v>210</v>
      </c>
      <c r="D6" s="219">
        <v>261.0</v>
      </c>
      <c r="E6" s="220">
        <v>28.0</v>
      </c>
      <c r="F6" s="219">
        <v>1500.0</v>
      </c>
      <c r="G6" s="221">
        <f t="shared" si="1"/>
        <v>42000</v>
      </c>
      <c r="H6" s="220">
        <f t="shared" si="2"/>
        <v>46200</v>
      </c>
      <c r="I6" s="220">
        <f t="shared" si="3"/>
        <v>50400</v>
      </c>
      <c r="J6" s="220">
        <f t="shared" si="4"/>
        <v>54600</v>
      </c>
      <c r="L6" s="154">
        <v>211.0</v>
      </c>
      <c r="M6" s="165">
        <f t="shared" ref="M6:M14" si="5">SUMIF($D$4:$D$49,L6,$J$4:$J49)</f>
        <v>35791.6</v>
      </c>
    </row>
    <row r="7" ht="14.25" customHeight="1">
      <c r="B7" s="50"/>
      <c r="C7" s="218" t="s">
        <v>216</v>
      </c>
      <c r="D7" s="219">
        <v>375.0</v>
      </c>
      <c r="E7" s="220">
        <v>2500.0</v>
      </c>
      <c r="F7" s="219">
        <v>8.0</v>
      </c>
      <c r="G7" s="221">
        <f t="shared" si="1"/>
        <v>20000</v>
      </c>
      <c r="H7" s="220">
        <f t="shared" si="2"/>
        <v>22000</v>
      </c>
      <c r="I7" s="220">
        <f t="shared" si="3"/>
        <v>24000</v>
      </c>
      <c r="J7" s="220">
        <f t="shared" si="4"/>
        <v>26000</v>
      </c>
      <c r="L7" s="154">
        <v>261.0</v>
      </c>
      <c r="M7" s="165">
        <f t="shared" si="5"/>
        <v>54600</v>
      </c>
    </row>
    <row r="8" ht="14.25" customHeight="1">
      <c r="B8" s="50"/>
      <c r="C8" s="218" t="s">
        <v>215</v>
      </c>
      <c r="D8" s="219">
        <v>372.0</v>
      </c>
      <c r="E8" s="220">
        <v>5000.0</v>
      </c>
      <c r="F8" s="219">
        <v>4.0</v>
      </c>
      <c r="G8" s="221">
        <f t="shared" si="1"/>
        <v>20000</v>
      </c>
      <c r="H8" s="220">
        <f t="shared" si="2"/>
        <v>22000</v>
      </c>
      <c r="I8" s="220">
        <f t="shared" si="3"/>
        <v>24000</v>
      </c>
      <c r="J8" s="220">
        <f t="shared" si="4"/>
        <v>26000</v>
      </c>
      <c r="L8" s="154">
        <v>375.0</v>
      </c>
      <c r="M8" s="165">
        <f t="shared" si="5"/>
        <v>26000</v>
      </c>
    </row>
    <row r="9" ht="14.25" customHeight="1">
      <c r="B9" s="50"/>
      <c r="C9" s="218" t="s">
        <v>316</v>
      </c>
      <c r="D9" s="219">
        <v>211.0</v>
      </c>
      <c r="E9" s="220">
        <v>60.0</v>
      </c>
      <c r="F9" s="219">
        <v>6.0</v>
      </c>
      <c r="G9" s="221">
        <f t="shared" si="1"/>
        <v>360</v>
      </c>
      <c r="H9" s="220">
        <f t="shared" si="2"/>
        <v>396</v>
      </c>
      <c r="I9" s="220">
        <f t="shared" si="3"/>
        <v>432</v>
      </c>
      <c r="J9" s="220">
        <f t="shared" si="4"/>
        <v>468</v>
      </c>
      <c r="L9" s="154">
        <v>372.0</v>
      </c>
      <c r="M9" s="165">
        <f t="shared" si="5"/>
        <v>26000</v>
      </c>
    </row>
    <row r="10" ht="14.25" customHeight="1">
      <c r="B10" s="50"/>
      <c r="C10" s="218" t="s">
        <v>317</v>
      </c>
      <c r="D10" s="219">
        <v>211.0</v>
      </c>
      <c r="E10" s="220">
        <v>60.0</v>
      </c>
      <c r="F10" s="219">
        <v>3.0</v>
      </c>
      <c r="G10" s="221">
        <f t="shared" si="1"/>
        <v>180</v>
      </c>
      <c r="H10" s="220">
        <f t="shared" si="2"/>
        <v>198</v>
      </c>
      <c r="I10" s="220">
        <f t="shared" si="3"/>
        <v>216</v>
      </c>
      <c r="J10" s="220">
        <f t="shared" si="4"/>
        <v>234</v>
      </c>
      <c r="L10" s="154">
        <v>511.0</v>
      </c>
      <c r="M10" s="165">
        <f t="shared" si="5"/>
        <v>26650</v>
      </c>
    </row>
    <row r="11" ht="14.25" customHeight="1">
      <c r="B11" s="50"/>
      <c r="C11" s="218" t="s">
        <v>318</v>
      </c>
      <c r="D11" s="219">
        <v>211.0</v>
      </c>
      <c r="E11" s="220">
        <v>60.0</v>
      </c>
      <c r="F11" s="219">
        <v>2.0</v>
      </c>
      <c r="G11" s="221">
        <f t="shared" si="1"/>
        <v>120</v>
      </c>
      <c r="H11" s="220">
        <f t="shared" si="2"/>
        <v>132</v>
      </c>
      <c r="I11" s="220">
        <f t="shared" si="3"/>
        <v>144</v>
      </c>
      <c r="J11" s="220">
        <f t="shared" si="4"/>
        <v>156</v>
      </c>
      <c r="L11" s="154">
        <v>334.0</v>
      </c>
      <c r="M11" s="165">
        <f t="shared" si="5"/>
        <v>26000</v>
      </c>
    </row>
    <row r="12" ht="14.25" customHeight="1">
      <c r="B12" s="50"/>
      <c r="C12" s="218" t="s">
        <v>169</v>
      </c>
      <c r="D12" s="219">
        <v>211.0</v>
      </c>
      <c r="E12" s="220">
        <v>20.0</v>
      </c>
      <c r="F12" s="219">
        <v>8.0</v>
      </c>
      <c r="G12" s="221">
        <f t="shared" si="1"/>
        <v>160</v>
      </c>
      <c r="H12" s="220">
        <f t="shared" si="2"/>
        <v>176</v>
      </c>
      <c r="I12" s="220">
        <f t="shared" si="3"/>
        <v>192</v>
      </c>
      <c r="J12" s="220">
        <f t="shared" si="4"/>
        <v>208</v>
      </c>
      <c r="L12" s="154">
        <v>214.0</v>
      </c>
      <c r="M12" s="165">
        <f t="shared" si="5"/>
        <v>9360</v>
      </c>
    </row>
    <row r="13" ht="14.25" customHeight="1">
      <c r="B13" s="50"/>
      <c r="C13" s="218" t="s">
        <v>319</v>
      </c>
      <c r="D13" s="219">
        <v>211.0</v>
      </c>
      <c r="E13" s="220">
        <v>120.0</v>
      </c>
      <c r="F13" s="219">
        <v>10.0</v>
      </c>
      <c r="G13" s="221">
        <f t="shared" si="1"/>
        <v>1200</v>
      </c>
      <c r="H13" s="220">
        <f t="shared" si="2"/>
        <v>1320</v>
      </c>
      <c r="I13" s="220">
        <f t="shared" si="3"/>
        <v>1440</v>
      </c>
      <c r="J13" s="220">
        <f t="shared" si="4"/>
        <v>1560</v>
      </c>
      <c r="L13" s="154">
        <v>515.0</v>
      </c>
      <c r="M13" s="165">
        <f t="shared" si="5"/>
        <v>32240</v>
      </c>
    </row>
    <row r="14" ht="14.25" customHeight="1">
      <c r="B14" s="50"/>
      <c r="C14" s="218" t="s">
        <v>320</v>
      </c>
      <c r="D14" s="219">
        <v>211.0</v>
      </c>
      <c r="E14" s="220">
        <v>100.0</v>
      </c>
      <c r="F14" s="219">
        <v>10.0</v>
      </c>
      <c r="G14" s="221">
        <f t="shared" si="1"/>
        <v>1000</v>
      </c>
      <c r="H14" s="220">
        <f t="shared" si="2"/>
        <v>1100</v>
      </c>
      <c r="I14" s="220">
        <f t="shared" si="3"/>
        <v>1200</v>
      </c>
      <c r="J14" s="220">
        <f t="shared" si="4"/>
        <v>1300</v>
      </c>
      <c r="L14" s="154">
        <v>318.0</v>
      </c>
      <c r="M14" s="165">
        <f t="shared" si="5"/>
        <v>10400</v>
      </c>
    </row>
    <row r="15" ht="14.25" customHeight="1">
      <c r="B15" s="50"/>
      <c r="C15" s="218" t="s">
        <v>172</v>
      </c>
      <c r="D15" s="219">
        <v>211.0</v>
      </c>
      <c r="E15" s="220">
        <v>219.0</v>
      </c>
      <c r="F15" s="219">
        <v>4.0</v>
      </c>
      <c r="G15" s="221">
        <f t="shared" si="1"/>
        <v>876</v>
      </c>
      <c r="H15" s="220">
        <f t="shared" si="2"/>
        <v>963.6</v>
      </c>
      <c r="I15" s="220">
        <f t="shared" si="3"/>
        <v>1051.2</v>
      </c>
      <c r="J15" s="220">
        <f t="shared" si="4"/>
        <v>1138.8</v>
      </c>
    </row>
    <row r="16" ht="14.25" customHeight="1">
      <c r="B16" s="50"/>
      <c r="C16" s="218" t="s">
        <v>321</v>
      </c>
      <c r="D16" s="219">
        <v>211.0</v>
      </c>
      <c r="E16" s="220">
        <v>73.0</v>
      </c>
      <c r="F16" s="219">
        <v>5.0</v>
      </c>
      <c r="G16" s="221">
        <f t="shared" si="1"/>
        <v>365</v>
      </c>
      <c r="H16" s="220">
        <f t="shared" si="2"/>
        <v>401.5</v>
      </c>
      <c r="I16" s="220">
        <f t="shared" si="3"/>
        <v>438</v>
      </c>
      <c r="J16" s="220">
        <f t="shared" si="4"/>
        <v>474.5</v>
      </c>
    </row>
    <row r="17" ht="14.25" customHeight="1">
      <c r="B17" s="50"/>
      <c r="C17" s="218" t="s">
        <v>175</v>
      </c>
      <c r="D17" s="219">
        <v>211.0</v>
      </c>
      <c r="E17" s="220">
        <v>75.0</v>
      </c>
      <c r="F17" s="219">
        <v>3.0</v>
      </c>
      <c r="G17" s="221">
        <f t="shared" si="1"/>
        <v>225</v>
      </c>
      <c r="H17" s="220">
        <f t="shared" si="2"/>
        <v>247.5</v>
      </c>
      <c r="I17" s="220">
        <f t="shared" si="3"/>
        <v>270</v>
      </c>
      <c r="J17" s="220">
        <f t="shared" si="4"/>
        <v>292.5</v>
      </c>
      <c r="M17" s="165">
        <f>SUM(M6:M14)</f>
        <v>247041.6</v>
      </c>
    </row>
    <row r="18" ht="14.25" customHeight="1">
      <c r="B18" s="50"/>
      <c r="C18" s="218" t="s">
        <v>176</v>
      </c>
      <c r="D18" s="219">
        <v>211.0</v>
      </c>
      <c r="E18" s="220">
        <v>20.0</v>
      </c>
      <c r="F18" s="219">
        <v>4.0</v>
      </c>
      <c r="G18" s="221">
        <f t="shared" si="1"/>
        <v>80</v>
      </c>
      <c r="H18" s="220">
        <f t="shared" si="2"/>
        <v>88</v>
      </c>
      <c r="I18" s="220">
        <f t="shared" si="3"/>
        <v>96</v>
      </c>
      <c r="J18" s="220">
        <f t="shared" si="4"/>
        <v>104</v>
      </c>
    </row>
    <row r="19" ht="14.25" customHeight="1">
      <c r="B19" s="50"/>
      <c r="C19" s="218" t="s">
        <v>322</v>
      </c>
      <c r="D19" s="219">
        <v>211.0</v>
      </c>
      <c r="E19" s="220">
        <v>40.0</v>
      </c>
      <c r="F19" s="219">
        <v>10.0</v>
      </c>
      <c r="G19" s="221">
        <f t="shared" si="1"/>
        <v>400</v>
      </c>
      <c r="H19" s="220">
        <f t="shared" si="2"/>
        <v>440</v>
      </c>
      <c r="I19" s="220">
        <f t="shared" si="3"/>
        <v>480</v>
      </c>
      <c r="J19" s="220">
        <f t="shared" si="4"/>
        <v>520</v>
      </c>
    </row>
    <row r="20" ht="14.25" customHeight="1">
      <c r="B20" s="50"/>
      <c r="C20" s="218" t="s">
        <v>178</v>
      </c>
      <c r="D20" s="219">
        <v>211.0</v>
      </c>
      <c r="E20" s="220">
        <v>50.0</v>
      </c>
      <c r="F20" s="219">
        <v>5.0</v>
      </c>
      <c r="G20" s="221">
        <f t="shared" si="1"/>
        <v>250</v>
      </c>
      <c r="H20" s="220">
        <f t="shared" si="2"/>
        <v>275</v>
      </c>
      <c r="I20" s="220">
        <f t="shared" si="3"/>
        <v>300</v>
      </c>
      <c r="J20" s="220">
        <f t="shared" si="4"/>
        <v>325</v>
      </c>
    </row>
    <row r="21" ht="14.25" customHeight="1">
      <c r="B21" s="50"/>
      <c r="C21" s="218" t="s">
        <v>179</v>
      </c>
      <c r="D21" s="219">
        <v>211.0</v>
      </c>
      <c r="E21" s="220">
        <v>50.0</v>
      </c>
      <c r="F21" s="219">
        <v>2.0</v>
      </c>
      <c r="G21" s="221">
        <f t="shared" si="1"/>
        <v>100</v>
      </c>
      <c r="H21" s="220">
        <f t="shared" si="2"/>
        <v>110</v>
      </c>
      <c r="I21" s="220">
        <f t="shared" si="3"/>
        <v>120</v>
      </c>
      <c r="J21" s="220">
        <f t="shared" si="4"/>
        <v>130</v>
      </c>
    </row>
    <row r="22" ht="14.25" customHeight="1">
      <c r="B22" s="50"/>
      <c r="C22" s="218" t="s">
        <v>180</v>
      </c>
      <c r="D22" s="219">
        <v>211.0</v>
      </c>
      <c r="E22" s="220">
        <v>80.0</v>
      </c>
      <c r="F22" s="219">
        <v>6.0</v>
      </c>
      <c r="G22" s="221">
        <f t="shared" si="1"/>
        <v>480</v>
      </c>
      <c r="H22" s="220">
        <f t="shared" si="2"/>
        <v>528</v>
      </c>
      <c r="I22" s="220">
        <f t="shared" si="3"/>
        <v>576</v>
      </c>
      <c r="J22" s="220">
        <f t="shared" si="4"/>
        <v>624</v>
      </c>
    </row>
    <row r="23" ht="14.25" customHeight="1">
      <c r="B23" s="50"/>
      <c r="C23" s="218" t="s">
        <v>181</v>
      </c>
      <c r="D23" s="219">
        <v>211.0</v>
      </c>
      <c r="E23" s="220">
        <v>45.0</v>
      </c>
      <c r="F23" s="219">
        <v>5.0</v>
      </c>
      <c r="G23" s="221">
        <f t="shared" si="1"/>
        <v>225</v>
      </c>
      <c r="H23" s="220">
        <f t="shared" si="2"/>
        <v>247.5</v>
      </c>
      <c r="I23" s="220">
        <f t="shared" si="3"/>
        <v>270</v>
      </c>
      <c r="J23" s="220">
        <f t="shared" si="4"/>
        <v>292.5</v>
      </c>
    </row>
    <row r="24" ht="14.25" customHeight="1">
      <c r="B24" s="50"/>
      <c r="C24" s="218" t="s">
        <v>182</v>
      </c>
      <c r="D24" s="219">
        <v>211.0</v>
      </c>
      <c r="E24" s="220">
        <v>50.0</v>
      </c>
      <c r="F24" s="219">
        <v>6.0</v>
      </c>
      <c r="G24" s="221">
        <f t="shared" si="1"/>
        <v>300</v>
      </c>
      <c r="H24" s="220">
        <f t="shared" si="2"/>
        <v>330</v>
      </c>
      <c r="I24" s="220">
        <f t="shared" si="3"/>
        <v>360</v>
      </c>
      <c r="J24" s="220">
        <f t="shared" si="4"/>
        <v>390</v>
      </c>
    </row>
    <row r="25" ht="14.25" customHeight="1">
      <c r="B25" s="55"/>
      <c r="C25" s="218" t="s">
        <v>323</v>
      </c>
      <c r="D25" s="219">
        <v>211.0</v>
      </c>
      <c r="E25" s="220">
        <v>184.0</v>
      </c>
      <c r="F25" s="219">
        <v>3.0</v>
      </c>
      <c r="G25" s="221">
        <f t="shared" si="1"/>
        <v>552</v>
      </c>
      <c r="H25" s="220">
        <f t="shared" si="2"/>
        <v>607.2</v>
      </c>
      <c r="I25" s="220">
        <f t="shared" si="3"/>
        <v>662.4</v>
      </c>
      <c r="J25" s="220">
        <f t="shared" si="4"/>
        <v>717.6</v>
      </c>
    </row>
    <row r="26" ht="14.25" customHeight="1">
      <c r="B26" s="217" t="s">
        <v>324</v>
      </c>
      <c r="C26" s="218" t="s">
        <v>325</v>
      </c>
      <c r="D26" s="219">
        <v>211.0</v>
      </c>
      <c r="E26" s="220">
        <v>249.0</v>
      </c>
      <c r="F26" s="219">
        <v>3.0</v>
      </c>
      <c r="G26" s="221">
        <f t="shared" si="1"/>
        <v>747</v>
      </c>
      <c r="H26" s="220">
        <f t="shared" si="2"/>
        <v>821.7</v>
      </c>
      <c r="I26" s="220">
        <f t="shared" si="3"/>
        <v>896.4</v>
      </c>
      <c r="J26" s="220">
        <f t="shared" si="4"/>
        <v>971.1</v>
      </c>
    </row>
    <row r="27" ht="14.25" customHeight="1">
      <c r="B27" s="50"/>
      <c r="C27" s="218" t="s">
        <v>185</v>
      </c>
      <c r="D27" s="219">
        <v>211.0</v>
      </c>
      <c r="E27" s="220">
        <v>50.0</v>
      </c>
      <c r="F27" s="219">
        <v>2.0</v>
      </c>
      <c r="G27" s="221">
        <f t="shared" si="1"/>
        <v>100</v>
      </c>
      <c r="H27" s="220">
        <f t="shared" si="2"/>
        <v>110</v>
      </c>
      <c r="I27" s="220">
        <f t="shared" si="3"/>
        <v>120</v>
      </c>
      <c r="J27" s="220">
        <f t="shared" si="4"/>
        <v>130</v>
      </c>
    </row>
    <row r="28" ht="14.25" customHeight="1">
      <c r="B28" s="50"/>
      <c r="C28" s="218" t="s">
        <v>326</v>
      </c>
      <c r="D28" s="219">
        <v>211.0</v>
      </c>
      <c r="E28" s="220">
        <v>325.0</v>
      </c>
      <c r="F28" s="219">
        <v>5.0</v>
      </c>
      <c r="G28" s="221">
        <f t="shared" si="1"/>
        <v>1625</v>
      </c>
      <c r="H28" s="220">
        <f t="shared" si="2"/>
        <v>1787.5</v>
      </c>
      <c r="I28" s="220">
        <f t="shared" si="3"/>
        <v>1950</v>
      </c>
      <c r="J28" s="220">
        <f t="shared" si="4"/>
        <v>2112.5</v>
      </c>
    </row>
    <row r="29" ht="14.25" customHeight="1">
      <c r="B29" s="50"/>
      <c r="C29" s="218" t="s">
        <v>327</v>
      </c>
      <c r="D29" s="219">
        <v>211.0</v>
      </c>
      <c r="E29" s="220">
        <v>249.0</v>
      </c>
      <c r="F29" s="219">
        <v>2.0</v>
      </c>
      <c r="G29" s="221">
        <f t="shared" si="1"/>
        <v>498</v>
      </c>
      <c r="H29" s="220">
        <f t="shared" si="2"/>
        <v>547.8</v>
      </c>
      <c r="I29" s="220">
        <f t="shared" si="3"/>
        <v>597.6</v>
      </c>
      <c r="J29" s="220">
        <f t="shared" si="4"/>
        <v>647.4</v>
      </c>
    </row>
    <row r="30" ht="14.25" customHeight="1">
      <c r="B30" s="50"/>
      <c r="C30" s="218" t="s">
        <v>328</v>
      </c>
      <c r="D30" s="219">
        <v>211.0</v>
      </c>
      <c r="E30" s="220">
        <v>249.0</v>
      </c>
      <c r="F30" s="219">
        <v>2.0</v>
      </c>
      <c r="G30" s="221">
        <f t="shared" si="1"/>
        <v>498</v>
      </c>
      <c r="H30" s="220">
        <f t="shared" si="2"/>
        <v>547.8</v>
      </c>
      <c r="I30" s="220">
        <f t="shared" si="3"/>
        <v>597.6</v>
      </c>
      <c r="J30" s="220">
        <f t="shared" si="4"/>
        <v>647.4</v>
      </c>
    </row>
    <row r="31" ht="14.25" customHeight="1">
      <c r="B31" s="50"/>
      <c r="C31" s="218" t="s">
        <v>188</v>
      </c>
      <c r="D31" s="219">
        <v>211.0</v>
      </c>
      <c r="E31" s="220">
        <v>160.0</v>
      </c>
      <c r="F31" s="219">
        <v>3.0</v>
      </c>
      <c r="G31" s="221">
        <f t="shared" si="1"/>
        <v>480</v>
      </c>
      <c r="H31" s="220">
        <f t="shared" si="2"/>
        <v>528</v>
      </c>
      <c r="I31" s="220">
        <f t="shared" si="3"/>
        <v>576</v>
      </c>
      <c r="J31" s="220">
        <f t="shared" si="4"/>
        <v>624</v>
      </c>
    </row>
    <row r="32" ht="14.25" customHeight="1">
      <c r="B32" s="50"/>
      <c r="C32" s="218" t="s">
        <v>329</v>
      </c>
      <c r="D32" s="219">
        <v>211.0</v>
      </c>
      <c r="E32" s="220">
        <v>84.0</v>
      </c>
      <c r="F32" s="219">
        <v>3.0</v>
      </c>
      <c r="G32" s="221">
        <f t="shared" si="1"/>
        <v>252</v>
      </c>
      <c r="H32" s="220">
        <f t="shared" si="2"/>
        <v>277.2</v>
      </c>
      <c r="I32" s="220">
        <f t="shared" si="3"/>
        <v>302.4</v>
      </c>
      <c r="J32" s="220">
        <f t="shared" si="4"/>
        <v>327.6</v>
      </c>
    </row>
    <row r="33" ht="14.25" customHeight="1">
      <c r="B33" s="50"/>
      <c r="C33" s="218" t="s">
        <v>190</v>
      </c>
      <c r="D33" s="219">
        <v>211.0</v>
      </c>
      <c r="E33" s="220">
        <v>55.0</v>
      </c>
      <c r="F33" s="219">
        <v>3.0</v>
      </c>
      <c r="G33" s="221">
        <f t="shared" si="1"/>
        <v>165</v>
      </c>
      <c r="H33" s="220">
        <f t="shared" si="2"/>
        <v>181.5</v>
      </c>
      <c r="I33" s="220">
        <f t="shared" si="3"/>
        <v>198</v>
      </c>
      <c r="J33" s="220">
        <f t="shared" si="4"/>
        <v>214.5</v>
      </c>
    </row>
    <row r="34" ht="14.25" customHeight="1">
      <c r="B34" s="50"/>
      <c r="C34" s="218" t="s">
        <v>330</v>
      </c>
      <c r="D34" s="219">
        <v>511.0</v>
      </c>
      <c r="E34" s="220">
        <v>3500.0</v>
      </c>
      <c r="F34" s="219">
        <v>3.0</v>
      </c>
      <c r="G34" s="221">
        <f t="shared" si="1"/>
        <v>10500</v>
      </c>
      <c r="H34" s="220">
        <f t="shared" si="2"/>
        <v>11550</v>
      </c>
      <c r="I34" s="220">
        <f t="shared" si="3"/>
        <v>12600</v>
      </c>
      <c r="J34" s="220">
        <f t="shared" si="4"/>
        <v>13650</v>
      </c>
    </row>
    <row r="35" ht="14.25" customHeight="1">
      <c r="B35" s="50"/>
      <c r="C35" s="218" t="s">
        <v>192</v>
      </c>
      <c r="D35" s="219">
        <v>211.0</v>
      </c>
      <c r="E35" s="220">
        <v>42.0</v>
      </c>
      <c r="F35" s="219">
        <v>100.0</v>
      </c>
      <c r="G35" s="221">
        <f t="shared" si="1"/>
        <v>4200</v>
      </c>
      <c r="H35" s="220">
        <f t="shared" si="2"/>
        <v>4620</v>
      </c>
      <c r="I35" s="220">
        <f t="shared" si="3"/>
        <v>5040</v>
      </c>
      <c r="J35" s="220">
        <f t="shared" si="4"/>
        <v>5460</v>
      </c>
    </row>
    <row r="36" ht="14.25" customHeight="1">
      <c r="B36" s="50"/>
      <c r="C36" s="218" t="s">
        <v>331</v>
      </c>
      <c r="D36" s="219">
        <v>211.0</v>
      </c>
      <c r="E36" s="220">
        <v>50.0</v>
      </c>
      <c r="F36" s="219">
        <v>4.0</v>
      </c>
      <c r="G36" s="221">
        <f t="shared" si="1"/>
        <v>200</v>
      </c>
      <c r="H36" s="220">
        <f t="shared" si="2"/>
        <v>220</v>
      </c>
      <c r="I36" s="220">
        <f t="shared" si="3"/>
        <v>240</v>
      </c>
      <c r="J36" s="220">
        <f t="shared" si="4"/>
        <v>260</v>
      </c>
    </row>
    <row r="37" ht="14.25" customHeight="1">
      <c r="B37" s="50"/>
      <c r="C37" s="218" t="s">
        <v>332</v>
      </c>
      <c r="D37" s="219">
        <v>511.0</v>
      </c>
      <c r="E37" s="220">
        <v>5000.0</v>
      </c>
      <c r="F37" s="219">
        <v>2.0</v>
      </c>
      <c r="G37" s="221">
        <f t="shared" si="1"/>
        <v>10000</v>
      </c>
      <c r="H37" s="220">
        <f t="shared" si="2"/>
        <v>11000</v>
      </c>
      <c r="I37" s="220">
        <f t="shared" si="3"/>
        <v>12000</v>
      </c>
      <c r="J37" s="220">
        <f t="shared" si="4"/>
        <v>13000</v>
      </c>
    </row>
    <row r="38" ht="14.25" customHeight="1">
      <c r="B38" s="50"/>
      <c r="C38" s="218" t="s">
        <v>307</v>
      </c>
      <c r="D38" s="219">
        <v>334.0</v>
      </c>
      <c r="E38" s="220">
        <v>4000.0</v>
      </c>
      <c r="F38" s="219">
        <v>5.0</v>
      </c>
      <c r="G38" s="221">
        <f t="shared" si="1"/>
        <v>20000</v>
      </c>
      <c r="H38" s="220">
        <f t="shared" si="2"/>
        <v>22000</v>
      </c>
      <c r="I38" s="220">
        <f t="shared" si="3"/>
        <v>24000</v>
      </c>
      <c r="J38" s="220">
        <f t="shared" si="4"/>
        <v>26000</v>
      </c>
    </row>
    <row r="39" ht="14.25" customHeight="1">
      <c r="B39" s="50"/>
      <c r="C39" s="218" t="s">
        <v>196</v>
      </c>
      <c r="D39" s="219">
        <v>211.0</v>
      </c>
      <c r="E39" s="220">
        <v>20.0</v>
      </c>
      <c r="F39" s="219">
        <v>30.0</v>
      </c>
      <c r="G39" s="221">
        <f t="shared" si="1"/>
        <v>600</v>
      </c>
      <c r="H39" s="220">
        <f t="shared" si="2"/>
        <v>660</v>
      </c>
      <c r="I39" s="220">
        <f t="shared" si="3"/>
        <v>720</v>
      </c>
      <c r="J39" s="220">
        <f t="shared" si="4"/>
        <v>780</v>
      </c>
    </row>
    <row r="40" ht="14.25" customHeight="1">
      <c r="B40" s="50"/>
      <c r="C40" s="218" t="s">
        <v>197</v>
      </c>
      <c r="D40" s="219">
        <v>211.0</v>
      </c>
      <c r="E40" s="220">
        <v>40.0</v>
      </c>
      <c r="F40" s="219">
        <v>20.0</v>
      </c>
      <c r="G40" s="221">
        <f t="shared" si="1"/>
        <v>800</v>
      </c>
      <c r="H40" s="220">
        <f t="shared" si="2"/>
        <v>880</v>
      </c>
      <c r="I40" s="220">
        <f t="shared" si="3"/>
        <v>960</v>
      </c>
      <c r="J40" s="220">
        <f t="shared" si="4"/>
        <v>1040</v>
      </c>
    </row>
    <row r="41" ht="14.25" customHeight="1">
      <c r="B41" s="50"/>
      <c r="C41" s="218" t="s">
        <v>198</v>
      </c>
      <c r="D41" s="219">
        <v>211.0</v>
      </c>
      <c r="E41" s="220">
        <v>65.0</v>
      </c>
      <c r="F41" s="219">
        <v>10.0</v>
      </c>
      <c r="G41" s="221">
        <f t="shared" si="1"/>
        <v>650</v>
      </c>
      <c r="H41" s="220">
        <f t="shared" si="2"/>
        <v>715</v>
      </c>
      <c r="I41" s="220">
        <f t="shared" si="3"/>
        <v>780</v>
      </c>
      <c r="J41" s="220">
        <f t="shared" si="4"/>
        <v>845</v>
      </c>
    </row>
    <row r="42" ht="14.25" customHeight="1">
      <c r="B42" s="50"/>
      <c r="C42" s="218" t="s">
        <v>206</v>
      </c>
      <c r="D42" s="219">
        <v>214.0</v>
      </c>
      <c r="E42" s="220">
        <v>1800.0</v>
      </c>
      <c r="F42" s="219">
        <v>4.0</v>
      </c>
      <c r="G42" s="221">
        <f t="shared" si="1"/>
        <v>7200</v>
      </c>
      <c r="H42" s="220">
        <f t="shared" si="2"/>
        <v>7920</v>
      </c>
      <c r="I42" s="220">
        <f t="shared" si="3"/>
        <v>8640</v>
      </c>
      <c r="J42" s="220">
        <f t="shared" si="4"/>
        <v>9360</v>
      </c>
    </row>
    <row r="43" ht="14.25" customHeight="1">
      <c r="B43" s="50"/>
      <c r="C43" s="218" t="s">
        <v>301</v>
      </c>
      <c r="D43" s="219">
        <v>515.0</v>
      </c>
      <c r="E43" s="220">
        <v>18000.0</v>
      </c>
      <c r="F43" s="219">
        <v>1.0</v>
      </c>
      <c r="G43" s="221">
        <f t="shared" si="1"/>
        <v>18000</v>
      </c>
      <c r="H43" s="220">
        <f t="shared" si="2"/>
        <v>19800</v>
      </c>
      <c r="I43" s="220">
        <f t="shared" si="3"/>
        <v>21600</v>
      </c>
      <c r="J43" s="220">
        <f t="shared" si="4"/>
        <v>23400</v>
      </c>
    </row>
    <row r="44" ht="14.25" customHeight="1">
      <c r="B44" s="50"/>
      <c r="C44" s="218" t="s">
        <v>333</v>
      </c>
      <c r="D44" s="219">
        <v>211.0</v>
      </c>
      <c r="E44" s="220">
        <v>42.0</v>
      </c>
      <c r="F44" s="219">
        <v>2.0</v>
      </c>
      <c r="G44" s="221">
        <f t="shared" si="1"/>
        <v>84</v>
      </c>
      <c r="H44" s="220">
        <f t="shared" si="2"/>
        <v>92.4</v>
      </c>
      <c r="I44" s="220">
        <f t="shared" si="3"/>
        <v>100.8</v>
      </c>
      <c r="J44" s="220">
        <f t="shared" si="4"/>
        <v>109.2</v>
      </c>
    </row>
    <row r="45" ht="14.25" customHeight="1">
      <c r="B45" s="50"/>
      <c r="C45" s="218" t="s">
        <v>334</v>
      </c>
      <c r="D45" s="219">
        <v>515.0</v>
      </c>
      <c r="E45" s="220">
        <v>1200.0</v>
      </c>
      <c r="F45" s="219">
        <v>3.0</v>
      </c>
      <c r="G45" s="221">
        <f t="shared" si="1"/>
        <v>3600</v>
      </c>
      <c r="H45" s="220">
        <f t="shared" si="2"/>
        <v>3960</v>
      </c>
      <c r="I45" s="220">
        <f t="shared" si="3"/>
        <v>4320</v>
      </c>
      <c r="J45" s="220">
        <f t="shared" si="4"/>
        <v>4680</v>
      </c>
    </row>
    <row r="46" ht="14.25" customHeight="1">
      <c r="B46" s="50"/>
      <c r="C46" s="218" t="s">
        <v>214</v>
      </c>
      <c r="D46" s="219">
        <v>318.0</v>
      </c>
      <c r="E46" s="220">
        <v>400.0</v>
      </c>
      <c r="F46" s="219">
        <v>20.0</v>
      </c>
      <c r="G46" s="221">
        <f t="shared" si="1"/>
        <v>8000</v>
      </c>
      <c r="H46" s="220">
        <f t="shared" si="2"/>
        <v>8800</v>
      </c>
      <c r="I46" s="220">
        <f t="shared" si="3"/>
        <v>9600</v>
      </c>
      <c r="J46" s="220">
        <f t="shared" si="4"/>
        <v>10400</v>
      </c>
    </row>
    <row r="47" ht="14.25" customHeight="1">
      <c r="B47" s="50"/>
      <c r="C47" s="218" t="s">
        <v>203</v>
      </c>
      <c r="D47" s="219">
        <v>211.0</v>
      </c>
      <c r="E47" s="220">
        <v>25.0</v>
      </c>
      <c r="F47" s="219">
        <v>4.0</v>
      </c>
      <c r="G47" s="221">
        <f t="shared" si="1"/>
        <v>100</v>
      </c>
      <c r="H47" s="220">
        <f t="shared" si="2"/>
        <v>110</v>
      </c>
      <c r="I47" s="220">
        <f t="shared" si="3"/>
        <v>120</v>
      </c>
      <c r="J47" s="220">
        <f t="shared" si="4"/>
        <v>130</v>
      </c>
    </row>
    <row r="48" ht="14.25" customHeight="1">
      <c r="B48" s="50"/>
      <c r="C48" s="218" t="s">
        <v>204</v>
      </c>
      <c r="D48" s="219">
        <v>211.0</v>
      </c>
      <c r="E48" s="220">
        <v>220.0</v>
      </c>
      <c r="F48" s="219">
        <v>2.0</v>
      </c>
      <c r="G48" s="221">
        <f t="shared" si="1"/>
        <v>440</v>
      </c>
      <c r="H48" s="220">
        <f t="shared" si="2"/>
        <v>484</v>
      </c>
      <c r="I48" s="220">
        <f t="shared" si="3"/>
        <v>528</v>
      </c>
      <c r="J48" s="220">
        <f t="shared" si="4"/>
        <v>572</v>
      </c>
    </row>
    <row r="49" ht="14.25" customHeight="1">
      <c r="B49" s="55"/>
      <c r="C49" s="218" t="s">
        <v>219</v>
      </c>
      <c r="D49" s="219">
        <v>515.0</v>
      </c>
      <c r="E49" s="220">
        <v>1600.0</v>
      </c>
      <c r="F49" s="219">
        <v>2.0</v>
      </c>
      <c r="G49" s="221">
        <f t="shared" si="1"/>
        <v>3200</v>
      </c>
      <c r="H49" s="220">
        <f t="shared" si="2"/>
        <v>3520</v>
      </c>
      <c r="I49" s="220">
        <f t="shared" si="3"/>
        <v>3840</v>
      </c>
      <c r="J49" s="220">
        <f t="shared" si="4"/>
        <v>4160</v>
      </c>
    </row>
    <row r="50" ht="14.25" customHeight="1">
      <c r="B50" s="175"/>
      <c r="C50" s="222"/>
      <c r="D50" s="222"/>
      <c r="E50" s="222"/>
      <c r="F50" s="223" t="s">
        <v>221</v>
      </c>
      <c r="G50" s="221">
        <f t="shared" ref="G50:J50" si="6">SUM(G4:G49)</f>
        <v>190032</v>
      </c>
      <c r="H50" s="221">
        <f t="shared" si="6"/>
        <v>209035.2</v>
      </c>
      <c r="I50" s="221">
        <f t="shared" si="6"/>
        <v>228038.4</v>
      </c>
      <c r="J50" s="221">
        <f t="shared" si="6"/>
        <v>247041.6</v>
      </c>
    </row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B4:B25"/>
    <mergeCell ref="B26:B49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0"/>
    <col customWidth="1" min="2" max="2" width="19.88"/>
    <col customWidth="1" min="3" max="3" width="19.0"/>
    <col customWidth="1" min="4" max="4" width="18.5"/>
    <col customWidth="1" min="5" max="5" width="18.88"/>
    <col customWidth="1" min="6" max="6" width="18.38"/>
    <col customWidth="1" min="7" max="7" width="18.88"/>
    <col customWidth="1" min="8" max="8" width="17.88"/>
    <col customWidth="1" min="9" max="9" width="16.38"/>
    <col customWidth="1" min="10" max="26" width="10.63"/>
  </cols>
  <sheetData>
    <row r="1" ht="14.25" customHeight="1"/>
    <row r="2" ht="14.25" customHeight="1"/>
    <row r="3" ht="14.25" customHeight="1">
      <c r="B3" s="224" t="s">
        <v>335</v>
      </c>
      <c r="C3" s="225" t="s">
        <v>157</v>
      </c>
      <c r="D3" s="226" t="s">
        <v>158</v>
      </c>
      <c r="E3" s="226" t="s">
        <v>159</v>
      </c>
      <c r="F3" s="227" t="s">
        <v>309</v>
      </c>
      <c r="G3" s="227" t="s">
        <v>336</v>
      </c>
      <c r="H3" s="227" t="s">
        <v>337</v>
      </c>
      <c r="I3" s="227" t="s">
        <v>338</v>
      </c>
    </row>
    <row r="4" ht="14.25" customHeight="1">
      <c r="B4" s="228" t="s">
        <v>314</v>
      </c>
      <c r="C4" s="172">
        <v>211.0</v>
      </c>
      <c r="D4" s="173">
        <v>720.0</v>
      </c>
      <c r="E4" s="172">
        <v>25.0</v>
      </c>
      <c r="F4" s="173">
        <f t="shared" ref="F4:F34" si="1">+D4*E4</f>
        <v>18000</v>
      </c>
      <c r="G4" s="173">
        <f t="shared" ref="G4:G34" si="2">+F4*1.1</f>
        <v>19800</v>
      </c>
      <c r="H4" s="173">
        <f t="shared" ref="H4:H34" si="3">+F4*1.2</f>
        <v>21600</v>
      </c>
      <c r="I4" s="173">
        <f t="shared" ref="I4:I34" si="4">+F4*1.3</f>
        <v>23400</v>
      </c>
    </row>
    <row r="5" ht="14.25" customHeight="1">
      <c r="B5" s="228" t="s">
        <v>315</v>
      </c>
      <c r="C5" s="172">
        <v>211.0</v>
      </c>
      <c r="D5" s="173">
        <v>850.0</v>
      </c>
      <c r="E5" s="172">
        <v>1.0</v>
      </c>
      <c r="F5" s="173">
        <f t="shared" si="1"/>
        <v>850</v>
      </c>
      <c r="G5" s="173">
        <f t="shared" si="2"/>
        <v>935</v>
      </c>
      <c r="H5" s="173">
        <f t="shared" si="3"/>
        <v>1020</v>
      </c>
      <c r="I5" s="173">
        <f t="shared" si="4"/>
        <v>1105</v>
      </c>
      <c r="K5" s="154">
        <v>211.0</v>
      </c>
      <c r="L5" s="165">
        <f t="shared" ref="L5:L9" si="5">SUMIF($C$4:$C$34,K5,$I$4:$I$34)</f>
        <v>35525.1</v>
      </c>
    </row>
    <row r="6" ht="14.25" customHeight="1">
      <c r="B6" s="228" t="s">
        <v>210</v>
      </c>
      <c r="C6" s="172">
        <v>261.0</v>
      </c>
      <c r="D6" s="173">
        <v>28.0</v>
      </c>
      <c r="E6" s="172">
        <v>500.0</v>
      </c>
      <c r="F6" s="173">
        <f t="shared" si="1"/>
        <v>14000</v>
      </c>
      <c r="G6" s="173">
        <f t="shared" si="2"/>
        <v>15400</v>
      </c>
      <c r="H6" s="173">
        <f t="shared" si="3"/>
        <v>16800</v>
      </c>
      <c r="I6" s="173">
        <f t="shared" si="4"/>
        <v>18200</v>
      </c>
      <c r="K6" s="154">
        <v>261.0</v>
      </c>
      <c r="L6" s="165">
        <f t="shared" si="5"/>
        <v>18200</v>
      </c>
    </row>
    <row r="7" ht="14.25" customHeight="1">
      <c r="B7" s="228" t="s">
        <v>216</v>
      </c>
      <c r="C7" s="172">
        <v>375.0</v>
      </c>
      <c r="D7" s="173">
        <v>2500.0</v>
      </c>
      <c r="E7" s="172">
        <v>2.0</v>
      </c>
      <c r="F7" s="173">
        <f t="shared" si="1"/>
        <v>5000</v>
      </c>
      <c r="G7" s="173">
        <f t="shared" si="2"/>
        <v>5500</v>
      </c>
      <c r="H7" s="173">
        <f t="shared" si="3"/>
        <v>6000</v>
      </c>
      <c r="I7" s="173">
        <f t="shared" si="4"/>
        <v>6500</v>
      </c>
      <c r="K7" s="154">
        <v>375.0</v>
      </c>
      <c r="L7" s="165">
        <f t="shared" si="5"/>
        <v>6500</v>
      </c>
    </row>
    <row r="8" ht="14.25" customHeight="1">
      <c r="B8" s="228" t="s">
        <v>215</v>
      </c>
      <c r="C8" s="172">
        <v>372.0</v>
      </c>
      <c r="D8" s="173">
        <v>5000.0</v>
      </c>
      <c r="E8" s="172">
        <v>2.0</v>
      </c>
      <c r="F8" s="173">
        <f t="shared" si="1"/>
        <v>10000</v>
      </c>
      <c r="G8" s="173">
        <f t="shared" si="2"/>
        <v>11000</v>
      </c>
      <c r="H8" s="173">
        <f t="shared" si="3"/>
        <v>12000</v>
      </c>
      <c r="I8" s="173">
        <f t="shared" si="4"/>
        <v>13000</v>
      </c>
      <c r="K8" s="154">
        <v>372.0</v>
      </c>
      <c r="L8" s="165">
        <f t="shared" si="5"/>
        <v>13000</v>
      </c>
    </row>
    <row r="9" ht="14.25" customHeight="1">
      <c r="B9" s="228" t="s">
        <v>339</v>
      </c>
      <c r="C9" s="172">
        <v>211.0</v>
      </c>
      <c r="D9" s="173">
        <v>60.0</v>
      </c>
      <c r="E9" s="172">
        <v>2.0</v>
      </c>
      <c r="F9" s="173">
        <f t="shared" si="1"/>
        <v>120</v>
      </c>
      <c r="G9" s="173">
        <f t="shared" si="2"/>
        <v>132</v>
      </c>
      <c r="H9" s="173">
        <f t="shared" si="3"/>
        <v>144</v>
      </c>
      <c r="I9" s="173">
        <f t="shared" si="4"/>
        <v>156</v>
      </c>
      <c r="K9" s="154">
        <v>221.0</v>
      </c>
      <c r="L9" s="165">
        <f t="shared" si="5"/>
        <v>364000</v>
      </c>
    </row>
    <row r="10" ht="14.25" customHeight="1">
      <c r="B10" s="228" t="s">
        <v>169</v>
      </c>
      <c r="C10" s="172">
        <v>211.0</v>
      </c>
      <c r="D10" s="173">
        <v>20.0</v>
      </c>
      <c r="E10" s="172">
        <v>2.0</v>
      </c>
      <c r="F10" s="173">
        <f t="shared" si="1"/>
        <v>40</v>
      </c>
      <c r="G10" s="173">
        <f t="shared" si="2"/>
        <v>44</v>
      </c>
      <c r="H10" s="173">
        <f t="shared" si="3"/>
        <v>48</v>
      </c>
      <c r="I10" s="173">
        <f t="shared" si="4"/>
        <v>52</v>
      </c>
      <c r="L10" s="165">
        <f>SUM(L5:L9)</f>
        <v>437225.1</v>
      </c>
    </row>
    <row r="11" ht="14.25" customHeight="1">
      <c r="B11" s="228" t="s">
        <v>340</v>
      </c>
      <c r="C11" s="172">
        <v>211.0</v>
      </c>
      <c r="D11" s="173">
        <v>120.0</v>
      </c>
      <c r="E11" s="172">
        <v>3.0</v>
      </c>
      <c r="F11" s="173">
        <f t="shared" si="1"/>
        <v>360</v>
      </c>
      <c r="G11" s="173">
        <f t="shared" si="2"/>
        <v>396</v>
      </c>
      <c r="H11" s="173">
        <f t="shared" si="3"/>
        <v>432</v>
      </c>
      <c r="I11" s="173">
        <f t="shared" si="4"/>
        <v>468</v>
      </c>
    </row>
    <row r="12" ht="14.25" customHeight="1">
      <c r="B12" s="228" t="s">
        <v>341</v>
      </c>
      <c r="C12" s="172">
        <v>211.0</v>
      </c>
      <c r="D12" s="173">
        <v>100.0</v>
      </c>
      <c r="E12" s="172">
        <v>1.0</v>
      </c>
      <c r="F12" s="173">
        <f t="shared" si="1"/>
        <v>100</v>
      </c>
      <c r="G12" s="173">
        <f t="shared" si="2"/>
        <v>110</v>
      </c>
      <c r="H12" s="173">
        <f t="shared" si="3"/>
        <v>120</v>
      </c>
      <c r="I12" s="173">
        <f t="shared" si="4"/>
        <v>130</v>
      </c>
    </row>
    <row r="13" ht="14.25" customHeight="1">
      <c r="B13" s="228" t="s">
        <v>172</v>
      </c>
      <c r="C13" s="172">
        <v>211.0</v>
      </c>
      <c r="D13" s="173">
        <v>219.0</v>
      </c>
      <c r="E13" s="172">
        <v>2.0</v>
      </c>
      <c r="F13" s="173">
        <f t="shared" si="1"/>
        <v>438</v>
      </c>
      <c r="G13" s="173">
        <f t="shared" si="2"/>
        <v>481.8</v>
      </c>
      <c r="H13" s="173">
        <f t="shared" si="3"/>
        <v>525.6</v>
      </c>
      <c r="I13" s="173">
        <f t="shared" si="4"/>
        <v>569.4</v>
      </c>
    </row>
    <row r="14" ht="14.25" customHeight="1">
      <c r="B14" s="228" t="s">
        <v>173</v>
      </c>
      <c r="C14" s="172">
        <v>211.0</v>
      </c>
      <c r="D14" s="173">
        <v>160.0</v>
      </c>
      <c r="E14" s="172">
        <v>1.0</v>
      </c>
      <c r="F14" s="173">
        <f t="shared" si="1"/>
        <v>160</v>
      </c>
      <c r="G14" s="173">
        <f t="shared" si="2"/>
        <v>176</v>
      </c>
      <c r="H14" s="173">
        <f t="shared" si="3"/>
        <v>192</v>
      </c>
      <c r="I14" s="173">
        <f t="shared" si="4"/>
        <v>208</v>
      </c>
    </row>
    <row r="15" ht="14.25" customHeight="1">
      <c r="B15" s="228" t="s">
        <v>175</v>
      </c>
      <c r="C15" s="172">
        <v>211.0</v>
      </c>
      <c r="D15" s="173">
        <v>75.0</v>
      </c>
      <c r="E15" s="172">
        <v>1.0</v>
      </c>
      <c r="F15" s="173">
        <f t="shared" si="1"/>
        <v>75</v>
      </c>
      <c r="G15" s="173">
        <f t="shared" si="2"/>
        <v>82.5</v>
      </c>
      <c r="H15" s="173">
        <f t="shared" si="3"/>
        <v>90</v>
      </c>
      <c r="I15" s="173">
        <f t="shared" si="4"/>
        <v>97.5</v>
      </c>
    </row>
    <row r="16" ht="14.25" customHeight="1">
      <c r="B16" s="228" t="s">
        <v>176</v>
      </c>
      <c r="C16" s="172">
        <v>211.0</v>
      </c>
      <c r="D16" s="173">
        <v>20.0</v>
      </c>
      <c r="E16" s="172">
        <v>2.0</v>
      </c>
      <c r="F16" s="173">
        <f t="shared" si="1"/>
        <v>40</v>
      </c>
      <c r="G16" s="173">
        <f t="shared" si="2"/>
        <v>44</v>
      </c>
      <c r="H16" s="173">
        <f t="shared" si="3"/>
        <v>48</v>
      </c>
      <c r="I16" s="173">
        <f t="shared" si="4"/>
        <v>52</v>
      </c>
    </row>
    <row r="17" ht="14.25" customHeight="1">
      <c r="B17" s="228" t="s">
        <v>178</v>
      </c>
      <c r="C17" s="172">
        <v>211.0</v>
      </c>
      <c r="D17" s="173">
        <v>50.0</v>
      </c>
      <c r="E17" s="172">
        <v>1.0</v>
      </c>
      <c r="F17" s="173">
        <f t="shared" si="1"/>
        <v>50</v>
      </c>
      <c r="G17" s="173">
        <f t="shared" si="2"/>
        <v>55</v>
      </c>
      <c r="H17" s="173">
        <f t="shared" si="3"/>
        <v>60</v>
      </c>
      <c r="I17" s="173">
        <f t="shared" si="4"/>
        <v>65</v>
      </c>
    </row>
    <row r="18" ht="14.25" customHeight="1">
      <c r="B18" s="228" t="s">
        <v>179</v>
      </c>
      <c r="C18" s="172">
        <v>211.0</v>
      </c>
      <c r="D18" s="173">
        <v>50.0</v>
      </c>
      <c r="E18" s="172">
        <v>1.0</v>
      </c>
      <c r="F18" s="173">
        <f t="shared" si="1"/>
        <v>50</v>
      </c>
      <c r="G18" s="173">
        <f t="shared" si="2"/>
        <v>55</v>
      </c>
      <c r="H18" s="173">
        <f t="shared" si="3"/>
        <v>60</v>
      </c>
      <c r="I18" s="173">
        <f t="shared" si="4"/>
        <v>65</v>
      </c>
    </row>
    <row r="19" ht="14.25" customHeight="1">
      <c r="B19" s="228" t="s">
        <v>180</v>
      </c>
      <c r="C19" s="172">
        <v>211.0</v>
      </c>
      <c r="D19" s="173">
        <v>80.0</v>
      </c>
      <c r="E19" s="172">
        <v>1.0</v>
      </c>
      <c r="F19" s="173">
        <f t="shared" si="1"/>
        <v>80</v>
      </c>
      <c r="G19" s="173">
        <f t="shared" si="2"/>
        <v>88</v>
      </c>
      <c r="H19" s="173">
        <f t="shared" si="3"/>
        <v>96</v>
      </c>
      <c r="I19" s="173">
        <f t="shared" si="4"/>
        <v>104</v>
      </c>
    </row>
    <row r="20" ht="14.25" customHeight="1">
      <c r="B20" s="228" t="s">
        <v>181</v>
      </c>
      <c r="C20" s="172">
        <v>211.0</v>
      </c>
      <c r="D20" s="173">
        <v>45.0</v>
      </c>
      <c r="E20" s="172">
        <v>1.0</v>
      </c>
      <c r="F20" s="173">
        <f t="shared" si="1"/>
        <v>45</v>
      </c>
      <c r="G20" s="173">
        <f t="shared" si="2"/>
        <v>49.5</v>
      </c>
      <c r="H20" s="173">
        <f t="shared" si="3"/>
        <v>54</v>
      </c>
      <c r="I20" s="173">
        <f t="shared" si="4"/>
        <v>58.5</v>
      </c>
    </row>
    <row r="21" ht="14.25" customHeight="1">
      <c r="B21" s="228" t="s">
        <v>342</v>
      </c>
      <c r="C21" s="172">
        <v>211.0</v>
      </c>
      <c r="D21" s="173">
        <v>50.0</v>
      </c>
      <c r="E21" s="172">
        <v>1.0</v>
      </c>
      <c r="F21" s="173">
        <f t="shared" si="1"/>
        <v>50</v>
      </c>
      <c r="G21" s="173">
        <f t="shared" si="2"/>
        <v>55</v>
      </c>
      <c r="H21" s="173">
        <f t="shared" si="3"/>
        <v>60</v>
      </c>
      <c r="I21" s="173">
        <f t="shared" si="4"/>
        <v>65</v>
      </c>
    </row>
    <row r="22" ht="14.25" customHeight="1">
      <c r="B22" s="228" t="s">
        <v>187</v>
      </c>
      <c r="C22" s="172">
        <v>211.0</v>
      </c>
      <c r="D22" s="173">
        <v>40.0</v>
      </c>
      <c r="E22" s="172">
        <v>2.0</v>
      </c>
      <c r="F22" s="173">
        <f t="shared" si="1"/>
        <v>80</v>
      </c>
      <c r="G22" s="173">
        <f t="shared" si="2"/>
        <v>88</v>
      </c>
      <c r="H22" s="173">
        <f t="shared" si="3"/>
        <v>96</v>
      </c>
      <c r="I22" s="173">
        <f t="shared" si="4"/>
        <v>104</v>
      </c>
    </row>
    <row r="23" ht="14.25" customHeight="1">
      <c r="B23" s="228" t="s">
        <v>188</v>
      </c>
      <c r="C23" s="172">
        <v>211.0</v>
      </c>
      <c r="D23" s="173">
        <v>320.0</v>
      </c>
      <c r="E23" s="172">
        <v>1.0</v>
      </c>
      <c r="F23" s="173">
        <f t="shared" si="1"/>
        <v>320</v>
      </c>
      <c r="G23" s="173">
        <f t="shared" si="2"/>
        <v>352</v>
      </c>
      <c r="H23" s="173">
        <f t="shared" si="3"/>
        <v>384</v>
      </c>
      <c r="I23" s="173">
        <f t="shared" si="4"/>
        <v>416</v>
      </c>
    </row>
    <row r="24" ht="14.25" customHeight="1">
      <c r="B24" s="228" t="s">
        <v>343</v>
      </c>
      <c r="C24" s="172">
        <v>211.0</v>
      </c>
      <c r="D24" s="173">
        <v>69.0</v>
      </c>
      <c r="E24" s="172">
        <v>3.0</v>
      </c>
      <c r="F24" s="173">
        <f t="shared" si="1"/>
        <v>207</v>
      </c>
      <c r="G24" s="173">
        <f t="shared" si="2"/>
        <v>227.7</v>
      </c>
      <c r="H24" s="173">
        <f t="shared" si="3"/>
        <v>248.4</v>
      </c>
      <c r="I24" s="173">
        <f t="shared" si="4"/>
        <v>269.1</v>
      </c>
    </row>
    <row r="25" ht="14.25" customHeight="1">
      <c r="B25" s="228" t="s">
        <v>192</v>
      </c>
      <c r="C25" s="172">
        <v>211.0</v>
      </c>
      <c r="D25" s="173">
        <v>42.0</v>
      </c>
      <c r="E25" s="172">
        <v>3.0</v>
      </c>
      <c r="F25" s="173">
        <f t="shared" si="1"/>
        <v>126</v>
      </c>
      <c r="G25" s="173">
        <f t="shared" si="2"/>
        <v>138.6</v>
      </c>
      <c r="H25" s="173">
        <f t="shared" si="3"/>
        <v>151.2</v>
      </c>
      <c r="I25" s="173">
        <f t="shared" si="4"/>
        <v>163.8</v>
      </c>
    </row>
    <row r="26" ht="14.25" customHeight="1">
      <c r="B26" s="228" t="s">
        <v>195</v>
      </c>
      <c r="C26" s="172">
        <v>211.0</v>
      </c>
      <c r="D26" s="173">
        <v>58.0</v>
      </c>
      <c r="E26" s="172">
        <v>2.0</v>
      </c>
      <c r="F26" s="173">
        <f t="shared" si="1"/>
        <v>116</v>
      </c>
      <c r="G26" s="173">
        <f t="shared" si="2"/>
        <v>127.6</v>
      </c>
      <c r="H26" s="173">
        <f t="shared" si="3"/>
        <v>139.2</v>
      </c>
      <c r="I26" s="173">
        <f t="shared" si="4"/>
        <v>150.8</v>
      </c>
    </row>
    <row r="27" ht="14.25" customHeight="1">
      <c r="B27" s="228" t="s">
        <v>196</v>
      </c>
      <c r="C27" s="172">
        <v>211.0</v>
      </c>
      <c r="D27" s="173">
        <v>20.0</v>
      </c>
      <c r="E27" s="172">
        <v>2.0</v>
      </c>
      <c r="F27" s="173">
        <f t="shared" si="1"/>
        <v>40</v>
      </c>
      <c r="G27" s="173">
        <f t="shared" si="2"/>
        <v>44</v>
      </c>
      <c r="H27" s="173">
        <f t="shared" si="3"/>
        <v>48</v>
      </c>
      <c r="I27" s="173">
        <f t="shared" si="4"/>
        <v>52</v>
      </c>
    </row>
    <row r="28" ht="14.25" customHeight="1">
      <c r="B28" s="228" t="s">
        <v>197</v>
      </c>
      <c r="C28" s="172">
        <v>211.0</v>
      </c>
      <c r="D28" s="173">
        <v>40.0</v>
      </c>
      <c r="E28" s="172">
        <v>2.0</v>
      </c>
      <c r="F28" s="173">
        <f t="shared" si="1"/>
        <v>80</v>
      </c>
      <c r="G28" s="173">
        <f t="shared" si="2"/>
        <v>88</v>
      </c>
      <c r="H28" s="173">
        <f t="shared" si="3"/>
        <v>96</v>
      </c>
      <c r="I28" s="173">
        <f t="shared" si="4"/>
        <v>104</v>
      </c>
    </row>
    <row r="29" ht="14.25" customHeight="1">
      <c r="B29" s="228" t="s">
        <v>198</v>
      </c>
      <c r="C29" s="172">
        <v>211.0</v>
      </c>
      <c r="D29" s="173">
        <v>65.0</v>
      </c>
      <c r="E29" s="172">
        <v>2.0</v>
      </c>
      <c r="F29" s="173">
        <f t="shared" si="1"/>
        <v>130</v>
      </c>
      <c r="G29" s="173">
        <f t="shared" si="2"/>
        <v>143</v>
      </c>
      <c r="H29" s="173">
        <f t="shared" si="3"/>
        <v>156</v>
      </c>
      <c r="I29" s="173">
        <f t="shared" si="4"/>
        <v>169</v>
      </c>
    </row>
    <row r="30" ht="14.25" customHeight="1">
      <c r="B30" s="228" t="s">
        <v>206</v>
      </c>
      <c r="C30" s="172">
        <v>211.0</v>
      </c>
      <c r="D30" s="173">
        <v>1800.0</v>
      </c>
      <c r="E30" s="172">
        <v>3.0</v>
      </c>
      <c r="F30" s="173">
        <f t="shared" si="1"/>
        <v>5400</v>
      </c>
      <c r="G30" s="173">
        <f t="shared" si="2"/>
        <v>5940</v>
      </c>
      <c r="H30" s="173">
        <f t="shared" si="3"/>
        <v>6480</v>
      </c>
      <c r="I30" s="173">
        <f t="shared" si="4"/>
        <v>7020</v>
      </c>
    </row>
    <row r="31" ht="14.25" customHeight="1">
      <c r="B31" s="228" t="s">
        <v>200</v>
      </c>
      <c r="C31" s="172">
        <v>211.0</v>
      </c>
      <c r="D31" s="173">
        <v>130.0</v>
      </c>
      <c r="E31" s="172">
        <v>1.0</v>
      </c>
      <c r="F31" s="173">
        <f t="shared" si="1"/>
        <v>130</v>
      </c>
      <c r="G31" s="173">
        <f t="shared" si="2"/>
        <v>143</v>
      </c>
      <c r="H31" s="173">
        <f t="shared" si="3"/>
        <v>156</v>
      </c>
      <c r="I31" s="173">
        <f t="shared" si="4"/>
        <v>169</v>
      </c>
    </row>
    <row r="32" ht="14.25" customHeight="1">
      <c r="B32" s="228" t="s">
        <v>202</v>
      </c>
      <c r="C32" s="172">
        <v>211.0</v>
      </c>
      <c r="D32" s="173">
        <v>215.0</v>
      </c>
      <c r="E32" s="172">
        <v>1.0</v>
      </c>
      <c r="F32" s="173">
        <f t="shared" si="1"/>
        <v>215</v>
      </c>
      <c r="G32" s="173">
        <f t="shared" si="2"/>
        <v>236.5</v>
      </c>
      <c r="H32" s="173">
        <f t="shared" si="3"/>
        <v>258</v>
      </c>
      <c r="I32" s="173">
        <f t="shared" si="4"/>
        <v>279.5</v>
      </c>
    </row>
    <row r="33" ht="14.25" customHeight="1">
      <c r="B33" s="228" t="s">
        <v>203</v>
      </c>
      <c r="C33" s="172">
        <v>211.0</v>
      </c>
      <c r="D33" s="173">
        <v>25.0</v>
      </c>
      <c r="E33" s="172">
        <v>1.0</v>
      </c>
      <c r="F33" s="173">
        <f t="shared" si="1"/>
        <v>25</v>
      </c>
      <c r="G33" s="173">
        <f t="shared" si="2"/>
        <v>27.5</v>
      </c>
      <c r="H33" s="173">
        <f t="shared" si="3"/>
        <v>30</v>
      </c>
      <c r="I33" s="173">
        <f t="shared" si="4"/>
        <v>32.5</v>
      </c>
    </row>
    <row r="34" ht="14.25" customHeight="1">
      <c r="B34" s="228" t="s">
        <v>344</v>
      </c>
      <c r="C34" s="172">
        <v>221.0</v>
      </c>
      <c r="D34" s="173">
        <f>80*20</f>
        <v>1600</v>
      </c>
      <c r="E34" s="172">
        <v>175.0</v>
      </c>
      <c r="F34" s="173">
        <f t="shared" si="1"/>
        <v>280000</v>
      </c>
      <c r="G34" s="173">
        <f t="shared" si="2"/>
        <v>308000</v>
      </c>
      <c r="H34" s="173">
        <f t="shared" si="3"/>
        <v>336000</v>
      </c>
      <c r="I34" s="173">
        <f t="shared" si="4"/>
        <v>364000</v>
      </c>
    </row>
    <row r="35" ht="14.25" customHeight="1">
      <c r="B35" s="229"/>
      <c r="C35" s="175"/>
      <c r="D35" s="175"/>
      <c r="E35" s="178" t="s">
        <v>221</v>
      </c>
      <c r="F35" s="179">
        <f t="shared" ref="F35:I35" si="6">SUM(F4:F34)</f>
        <v>336327</v>
      </c>
      <c r="G35" s="179">
        <f t="shared" si="6"/>
        <v>369959.7</v>
      </c>
      <c r="H35" s="179">
        <f t="shared" si="6"/>
        <v>403592.4</v>
      </c>
      <c r="I35" s="179">
        <f t="shared" si="6"/>
        <v>437225.1</v>
      </c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19.75"/>
    <col customWidth="1" min="3" max="3" width="18.88"/>
    <col customWidth="1" min="4" max="4" width="17.75"/>
    <col customWidth="1" min="5" max="5" width="16.75"/>
    <col customWidth="1" min="6" max="6" width="18.63"/>
    <col customWidth="1" min="7" max="8" width="16.5"/>
    <col customWidth="1" min="9" max="9" width="16.38"/>
    <col customWidth="1" min="10" max="26" width="10.63"/>
  </cols>
  <sheetData>
    <row r="1" ht="14.25" customHeight="1"/>
    <row r="2" ht="14.25" customHeight="1"/>
    <row r="3" ht="14.25" customHeight="1">
      <c r="A3" s="230"/>
      <c r="B3" s="226" t="s">
        <v>335</v>
      </c>
      <c r="C3" s="225" t="s">
        <v>157</v>
      </c>
      <c r="D3" s="226" t="s">
        <v>158</v>
      </c>
      <c r="E3" s="226" t="s">
        <v>159</v>
      </c>
      <c r="F3" s="227" t="s">
        <v>309</v>
      </c>
      <c r="G3" s="227" t="s">
        <v>336</v>
      </c>
      <c r="H3" s="227" t="s">
        <v>337</v>
      </c>
      <c r="I3" s="227" t="s">
        <v>338</v>
      </c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</row>
    <row r="4" ht="14.25" customHeight="1">
      <c r="B4" s="228" t="s">
        <v>345</v>
      </c>
      <c r="C4" s="172">
        <v>211.0</v>
      </c>
      <c r="D4" s="173">
        <v>720.0</v>
      </c>
      <c r="E4" s="172">
        <v>3.0</v>
      </c>
      <c r="F4" s="173">
        <f t="shared" ref="F4:F28" si="1">+D4*E4</f>
        <v>2160</v>
      </c>
      <c r="G4" s="173">
        <f t="shared" ref="G4:G28" si="2">+F4*1.1</f>
        <v>2376</v>
      </c>
      <c r="H4" s="173">
        <f t="shared" ref="H4:H28" si="3">+F4*1.2</f>
        <v>2592</v>
      </c>
      <c r="I4" s="173">
        <f t="shared" ref="I4:I28" si="4">+F4*1.3</f>
        <v>2808</v>
      </c>
    </row>
    <row r="5" ht="14.25" customHeight="1">
      <c r="B5" s="228" t="s">
        <v>315</v>
      </c>
      <c r="C5" s="172">
        <v>211.0</v>
      </c>
      <c r="D5" s="173">
        <v>850.0</v>
      </c>
      <c r="E5" s="172">
        <v>1.0</v>
      </c>
      <c r="F5" s="173">
        <f t="shared" si="1"/>
        <v>850</v>
      </c>
      <c r="G5" s="173">
        <f t="shared" si="2"/>
        <v>935</v>
      </c>
      <c r="H5" s="173">
        <f t="shared" si="3"/>
        <v>1020</v>
      </c>
      <c r="I5" s="173">
        <f t="shared" si="4"/>
        <v>1105</v>
      </c>
    </row>
    <row r="6" ht="14.25" customHeight="1">
      <c r="B6" s="228" t="s">
        <v>210</v>
      </c>
      <c r="C6" s="172">
        <v>261.0</v>
      </c>
      <c r="D6" s="173">
        <v>28.0</v>
      </c>
      <c r="E6" s="172">
        <v>500.0</v>
      </c>
      <c r="F6" s="173">
        <f t="shared" si="1"/>
        <v>14000</v>
      </c>
      <c r="G6" s="173">
        <f t="shared" si="2"/>
        <v>15400</v>
      </c>
      <c r="H6" s="173">
        <f t="shared" si="3"/>
        <v>16800</v>
      </c>
      <c r="I6" s="173">
        <f t="shared" si="4"/>
        <v>18200</v>
      </c>
    </row>
    <row r="7" ht="14.25" customHeight="1">
      <c r="B7" s="228" t="s">
        <v>339</v>
      </c>
      <c r="C7" s="172">
        <v>211.0</v>
      </c>
      <c r="D7" s="173">
        <v>60.0</v>
      </c>
      <c r="E7" s="172">
        <v>2.0</v>
      </c>
      <c r="F7" s="173">
        <f t="shared" si="1"/>
        <v>120</v>
      </c>
      <c r="G7" s="173">
        <f t="shared" si="2"/>
        <v>132</v>
      </c>
      <c r="H7" s="173">
        <f t="shared" si="3"/>
        <v>144</v>
      </c>
      <c r="I7" s="173">
        <f t="shared" si="4"/>
        <v>156</v>
      </c>
    </row>
    <row r="8" ht="14.25" customHeight="1">
      <c r="B8" s="228" t="s">
        <v>169</v>
      </c>
      <c r="C8" s="172">
        <v>211.0</v>
      </c>
      <c r="D8" s="173">
        <v>20.0</v>
      </c>
      <c r="E8" s="172">
        <v>2.0</v>
      </c>
      <c r="F8" s="173">
        <f t="shared" si="1"/>
        <v>40</v>
      </c>
      <c r="G8" s="173">
        <f t="shared" si="2"/>
        <v>44</v>
      </c>
      <c r="H8" s="173">
        <f t="shared" si="3"/>
        <v>48</v>
      </c>
      <c r="I8" s="173">
        <f t="shared" si="4"/>
        <v>52</v>
      </c>
    </row>
    <row r="9" ht="14.25" customHeight="1">
      <c r="B9" s="228" t="s">
        <v>340</v>
      </c>
      <c r="C9" s="172">
        <v>211.0</v>
      </c>
      <c r="D9" s="173">
        <v>120.0</v>
      </c>
      <c r="E9" s="172">
        <v>3.0</v>
      </c>
      <c r="F9" s="173">
        <f t="shared" si="1"/>
        <v>360</v>
      </c>
      <c r="G9" s="173">
        <f t="shared" si="2"/>
        <v>396</v>
      </c>
      <c r="H9" s="173">
        <f t="shared" si="3"/>
        <v>432</v>
      </c>
      <c r="I9" s="173">
        <f t="shared" si="4"/>
        <v>468</v>
      </c>
    </row>
    <row r="10" ht="14.25" customHeight="1">
      <c r="B10" s="228" t="s">
        <v>172</v>
      </c>
      <c r="C10" s="172">
        <v>211.0</v>
      </c>
      <c r="D10" s="173">
        <v>219.0</v>
      </c>
      <c r="E10" s="172">
        <v>1.0</v>
      </c>
      <c r="F10" s="173">
        <f t="shared" si="1"/>
        <v>219</v>
      </c>
      <c r="G10" s="173">
        <f t="shared" si="2"/>
        <v>240.9</v>
      </c>
      <c r="H10" s="173">
        <f t="shared" si="3"/>
        <v>262.8</v>
      </c>
      <c r="I10" s="173">
        <f t="shared" si="4"/>
        <v>284.7</v>
      </c>
    </row>
    <row r="11" ht="14.25" customHeight="1">
      <c r="B11" s="228" t="s">
        <v>173</v>
      </c>
      <c r="C11" s="172">
        <v>211.0</v>
      </c>
      <c r="D11" s="173">
        <v>160.0</v>
      </c>
      <c r="E11" s="172">
        <v>1.0</v>
      </c>
      <c r="F11" s="173">
        <f t="shared" si="1"/>
        <v>160</v>
      </c>
      <c r="G11" s="173">
        <f t="shared" si="2"/>
        <v>176</v>
      </c>
      <c r="H11" s="173">
        <f t="shared" si="3"/>
        <v>192</v>
      </c>
      <c r="I11" s="173">
        <f t="shared" si="4"/>
        <v>208</v>
      </c>
    </row>
    <row r="12" ht="14.25" customHeight="1">
      <c r="B12" s="228" t="s">
        <v>175</v>
      </c>
      <c r="C12" s="172">
        <v>211.0</v>
      </c>
      <c r="D12" s="173">
        <v>75.0</v>
      </c>
      <c r="E12" s="172">
        <v>1.0</v>
      </c>
      <c r="F12" s="173">
        <f t="shared" si="1"/>
        <v>75</v>
      </c>
      <c r="G12" s="173">
        <f t="shared" si="2"/>
        <v>82.5</v>
      </c>
      <c r="H12" s="173">
        <f t="shared" si="3"/>
        <v>90</v>
      </c>
      <c r="I12" s="173">
        <f t="shared" si="4"/>
        <v>97.5</v>
      </c>
    </row>
    <row r="13" ht="14.25" customHeight="1">
      <c r="B13" s="228" t="s">
        <v>176</v>
      </c>
      <c r="C13" s="172">
        <v>211.0</v>
      </c>
      <c r="D13" s="173">
        <v>20.0</v>
      </c>
      <c r="E13" s="172">
        <v>1.0</v>
      </c>
      <c r="F13" s="173">
        <f t="shared" si="1"/>
        <v>20</v>
      </c>
      <c r="G13" s="173">
        <f t="shared" si="2"/>
        <v>22</v>
      </c>
      <c r="H13" s="173">
        <f t="shared" si="3"/>
        <v>24</v>
      </c>
      <c r="I13" s="173">
        <f t="shared" si="4"/>
        <v>26</v>
      </c>
    </row>
    <row r="14" ht="14.25" customHeight="1">
      <c r="B14" s="228" t="s">
        <v>178</v>
      </c>
      <c r="C14" s="172">
        <v>211.0</v>
      </c>
      <c r="D14" s="173">
        <v>50.0</v>
      </c>
      <c r="E14" s="172">
        <v>1.0</v>
      </c>
      <c r="F14" s="173">
        <f t="shared" si="1"/>
        <v>50</v>
      </c>
      <c r="G14" s="173">
        <f t="shared" si="2"/>
        <v>55</v>
      </c>
      <c r="H14" s="173">
        <f t="shared" si="3"/>
        <v>60</v>
      </c>
      <c r="I14" s="173">
        <f t="shared" si="4"/>
        <v>65</v>
      </c>
    </row>
    <row r="15" ht="14.25" customHeight="1">
      <c r="B15" s="228" t="s">
        <v>179</v>
      </c>
      <c r="C15" s="172">
        <v>211.0</v>
      </c>
      <c r="D15" s="173">
        <v>50.0</v>
      </c>
      <c r="E15" s="172">
        <v>1.0</v>
      </c>
      <c r="F15" s="173">
        <f t="shared" si="1"/>
        <v>50</v>
      </c>
      <c r="G15" s="173">
        <f t="shared" si="2"/>
        <v>55</v>
      </c>
      <c r="H15" s="173">
        <f t="shared" si="3"/>
        <v>60</v>
      </c>
      <c r="I15" s="173">
        <f t="shared" si="4"/>
        <v>65</v>
      </c>
    </row>
    <row r="16" ht="14.25" customHeight="1">
      <c r="B16" s="228" t="s">
        <v>180</v>
      </c>
      <c r="C16" s="172">
        <v>211.0</v>
      </c>
      <c r="D16" s="173">
        <v>80.0</v>
      </c>
      <c r="E16" s="172">
        <v>1.0</v>
      </c>
      <c r="F16" s="173">
        <f t="shared" si="1"/>
        <v>80</v>
      </c>
      <c r="G16" s="173">
        <f t="shared" si="2"/>
        <v>88</v>
      </c>
      <c r="H16" s="173">
        <f t="shared" si="3"/>
        <v>96</v>
      </c>
      <c r="I16" s="173">
        <f t="shared" si="4"/>
        <v>104</v>
      </c>
    </row>
    <row r="17" ht="14.25" customHeight="1">
      <c r="B17" s="228" t="s">
        <v>181</v>
      </c>
      <c r="C17" s="172">
        <v>211.0</v>
      </c>
      <c r="D17" s="173">
        <v>45.0</v>
      </c>
      <c r="E17" s="172">
        <v>1.0</v>
      </c>
      <c r="F17" s="173">
        <f t="shared" si="1"/>
        <v>45</v>
      </c>
      <c r="G17" s="173">
        <f t="shared" si="2"/>
        <v>49.5</v>
      </c>
      <c r="H17" s="173">
        <f t="shared" si="3"/>
        <v>54</v>
      </c>
      <c r="I17" s="173">
        <f t="shared" si="4"/>
        <v>58.5</v>
      </c>
    </row>
    <row r="18" ht="14.25" customHeight="1">
      <c r="B18" s="228" t="s">
        <v>187</v>
      </c>
      <c r="C18" s="172">
        <v>211.0</v>
      </c>
      <c r="D18" s="173">
        <v>40.0</v>
      </c>
      <c r="E18" s="172">
        <v>2.0</v>
      </c>
      <c r="F18" s="173">
        <f t="shared" si="1"/>
        <v>80</v>
      </c>
      <c r="G18" s="173">
        <f t="shared" si="2"/>
        <v>88</v>
      </c>
      <c r="H18" s="173">
        <f t="shared" si="3"/>
        <v>96</v>
      </c>
      <c r="I18" s="173">
        <f t="shared" si="4"/>
        <v>104</v>
      </c>
    </row>
    <row r="19" ht="14.25" customHeight="1">
      <c r="B19" s="228" t="s">
        <v>188</v>
      </c>
      <c r="C19" s="172">
        <v>211.0</v>
      </c>
      <c r="D19" s="173">
        <v>320.0</v>
      </c>
      <c r="E19" s="172">
        <v>1.0</v>
      </c>
      <c r="F19" s="173">
        <f t="shared" si="1"/>
        <v>320</v>
      </c>
      <c r="G19" s="173">
        <f t="shared" si="2"/>
        <v>352</v>
      </c>
      <c r="H19" s="173">
        <f t="shared" si="3"/>
        <v>384</v>
      </c>
      <c r="I19" s="173">
        <f t="shared" si="4"/>
        <v>416</v>
      </c>
    </row>
    <row r="20" ht="14.25" customHeight="1">
      <c r="B20" s="228" t="s">
        <v>343</v>
      </c>
      <c r="C20" s="172">
        <v>211.0</v>
      </c>
      <c r="D20" s="173">
        <v>69.0</v>
      </c>
      <c r="E20" s="172">
        <v>3.0</v>
      </c>
      <c r="F20" s="173">
        <f t="shared" si="1"/>
        <v>207</v>
      </c>
      <c r="G20" s="173">
        <f t="shared" si="2"/>
        <v>227.7</v>
      </c>
      <c r="H20" s="173">
        <f t="shared" si="3"/>
        <v>248.4</v>
      </c>
      <c r="I20" s="173">
        <f t="shared" si="4"/>
        <v>269.1</v>
      </c>
    </row>
    <row r="21" ht="14.25" customHeight="1">
      <c r="B21" s="228" t="s">
        <v>192</v>
      </c>
      <c r="C21" s="172">
        <v>211.0</v>
      </c>
      <c r="D21" s="173">
        <v>42.0</v>
      </c>
      <c r="E21" s="172">
        <v>4.0</v>
      </c>
      <c r="F21" s="173">
        <f t="shared" si="1"/>
        <v>168</v>
      </c>
      <c r="G21" s="173">
        <f t="shared" si="2"/>
        <v>184.8</v>
      </c>
      <c r="H21" s="173">
        <f t="shared" si="3"/>
        <v>201.6</v>
      </c>
      <c r="I21" s="173">
        <f t="shared" si="4"/>
        <v>218.4</v>
      </c>
    </row>
    <row r="22" ht="14.25" customHeight="1">
      <c r="B22" s="228" t="s">
        <v>195</v>
      </c>
      <c r="C22" s="172">
        <v>211.0</v>
      </c>
      <c r="D22" s="173">
        <v>58.0</v>
      </c>
      <c r="E22" s="172">
        <v>3.0</v>
      </c>
      <c r="F22" s="173">
        <f t="shared" si="1"/>
        <v>174</v>
      </c>
      <c r="G22" s="173">
        <f t="shared" si="2"/>
        <v>191.4</v>
      </c>
      <c r="H22" s="173">
        <f t="shared" si="3"/>
        <v>208.8</v>
      </c>
      <c r="I22" s="173">
        <f t="shared" si="4"/>
        <v>226.2</v>
      </c>
    </row>
    <row r="23" ht="14.25" customHeight="1">
      <c r="B23" s="228" t="s">
        <v>196</v>
      </c>
      <c r="C23" s="172">
        <v>211.0</v>
      </c>
      <c r="D23" s="173">
        <v>20.0</v>
      </c>
      <c r="E23" s="172">
        <v>4.0</v>
      </c>
      <c r="F23" s="173">
        <f t="shared" si="1"/>
        <v>80</v>
      </c>
      <c r="G23" s="173">
        <f t="shared" si="2"/>
        <v>88</v>
      </c>
      <c r="H23" s="173">
        <f t="shared" si="3"/>
        <v>96</v>
      </c>
      <c r="I23" s="173">
        <f t="shared" si="4"/>
        <v>104</v>
      </c>
    </row>
    <row r="24" ht="14.25" customHeight="1">
      <c r="B24" s="228" t="s">
        <v>197</v>
      </c>
      <c r="C24" s="172">
        <v>211.0</v>
      </c>
      <c r="D24" s="173">
        <v>40.0</v>
      </c>
      <c r="E24" s="172">
        <v>2.0</v>
      </c>
      <c r="F24" s="173">
        <f t="shared" si="1"/>
        <v>80</v>
      </c>
      <c r="G24" s="173">
        <f t="shared" si="2"/>
        <v>88</v>
      </c>
      <c r="H24" s="173">
        <f t="shared" si="3"/>
        <v>96</v>
      </c>
      <c r="I24" s="173">
        <f t="shared" si="4"/>
        <v>104</v>
      </c>
    </row>
    <row r="25" ht="14.25" customHeight="1">
      <c r="B25" s="228" t="s">
        <v>206</v>
      </c>
      <c r="C25" s="172">
        <v>211.0</v>
      </c>
      <c r="D25" s="173">
        <v>1800.0</v>
      </c>
      <c r="E25" s="172">
        <v>3.0</v>
      </c>
      <c r="F25" s="173">
        <f t="shared" si="1"/>
        <v>5400</v>
      </c>
      <c r="G25" s="173">
        <f t="shared" si="2"/>
        <v>5940</v>
      </c>
      <c r="H25" s="173">
        <f t="shared" si="3"/>
        <v>6480</v>
      </c>
      <c r="I25" s="173">
        <f t="shared" si="4"/>
        <v>7020</v>
      </c>
    </row>
    <row r="26" ht="14.25" customHeight="1">
      <c r="B26" s="228" t="s">
        <v>202</v>
      </c>
      <c r="C26" s="172">
        <v>211.0</v>
      </c>
      <c r="D26" s="173">
        <v>215.0</v>
      </c>
      <c r="E26" s="172">
        <v>1.0</v>
      </c>
      <c r="F26" s="173">
        <f t="shared" si="1"/>
        <v>215</v>
      </c>
      <c r="G26" s="173">
        <f t="shared" si="2"/>
        <v>236.5</v>
      </c>
      <c r="H26" s="173">
        <f t="shared" si="3"/>
        <v>258</v>
      </c>
      <c r="I26" s="173">
        <f t="shared" si="4"/>
        <v>279.5</v>
      </c>
    </row>
    <row r="27" ht="14.25" customHeight="1">
      <c r="B27" s="228" t="s">
        <v>203</v>
      </c>
      <c r="C27" s="172">
        <v>211.0</v>
      </c>
      <c r="D27" s="173">
        <v>25.0</v>
      </c>
      <c r="E27" s="172">
        <v>1.0</v>
      </c>
      <c r="F27" s="173">
        <f t="shared" si="1"/>
        <v>25</v>
      </c>
      <c r="G27" s="173">
        <f t="shared" si="2"/>
        <v>27.5</v>
      </c>
      <c r="H27" s="173">
        <f t="shared" si="3"/>
        <v>30</v>
      </c>
      <c r="I27" s="173">
        <f t="shared" si="4"/>
        <v>32.5</v>
      </c>
    </row>
    <row r="28" ht="14.25" customHeight="1">
      <c r="B28" s="228" t="s">
        <v>346</v>
      </c>
      <c r="C28" s="172">
        <v>327.0</v>
      </c>
      <c r="D28" s="231">
        <v>180000.0</v>
      </c>
      <c r="E28" s="172">
        <v>1.0</v>
      </c>
      <c r="F28" s="173">
        <f t="shared" si="1"/>
        <v>180000</v>
      </c>
      <c r="G28" s="173">
        <f t="shared" si="2"/>
        <v>198000</v>
      </c>
      <c r="H28" s="173">
        <f t="shared" si="3"/>
        <v>216000</v>
      </c>
      <c r="I28" s="173">
        <f t="shared" si="4"/>
        <v>234000</v>
      </c>
    </row>
    <row r="29" ht="14.25" customHeight="1">
      <c r="B29" s="229"/>
      <c r="C29" s="175"/>
      <c r="D29" s="175"/>
      <c r="E29" s="178" t="s">
        <v>221</v>
      </c>
      <c r="F29" s="179">
        <f t="shared" ref="F29:I29" si="5">SUM(F4:F28)</f>
        <v>204978</v>
      </c>
      <c r="G29" s="179">
        <f t="shared" si="5"/>
        <v>225475.8</v>
      </c>
      <c r="H29" s="179">
        <f t="shared" si="5"/>
        <v>245973.6</v>
      </c>
      <c r="I29" s="179">
        <f t="shared" si="5"/>
        <v>266471.4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  <col customWidth="1" min="15" max="15" width="15.13"/>
  </cols>
  <sheetData>
    <row r="2">
      <c r="E2" s="232" t="s">
        <v>347</v>
      </c>
      <c r="F2" s="233"/>
      <c r="G2" s="233"/>
      <c r="H2" s="233"/>
      <c r="I2" s="233"/>
      <c r="J2" s="233"/>
      <c r="K2" s="233"/>
      <c r="L2" s="233"/>
      <c r="M2" s="233"/>
      <c r="N2" s="233"/>
      <c r="O2" s="234"/>
    </row>
    <row r="3">
      <c r="B3" s="19" t="s">
        <v>348</v>
      </c>
      <c r="C3" s="19" t="s">
        <v>349</v>
      </c>
      <c r="D3" s="19" t="s">
        <v>350</v>
      </c>
      <c r="E3" s="19" t="s">
        <v>351</v>
      </c>
      <c r="F3" s="19" t="s">
        <v>352</v>
      </c>
      <c r="G3" s="19" t="s">
        <v>353</v>
      </c>
      <c r="H3" s="19" t="s">
        <v>354</v>
      </c>
      <c r="I3" s="19" t="s">
        <v>355</v>
      </c>
      <c r="J3" s="19" t="s">
        <v>356</v>
      </c>
      <c r="K3" s="19" t="s">
        <v>357</v>
      </c>
      <c r="L3" s="19" t="s">
        <v>358</v>
      </c>
      <c r="M3" s="19" t="s">
        <v>359</v>
      </c>
      <c r="N3" s="19" t="s">
        <v>360</v>
      </c>
      <c r="O3" s="19" t="s">
        <v>361</v>
      </c>
    </row>
    <row r="4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>
      <c r="B5" s="235"/>
      <c r="C5" s="236"/>
      <c r="D5" s="236"/>
      <c r="E5" s="236"/>
      <c r="F5" s="236"/>
      <c r="G5" s="236"/>
      <c r="H5" s="236"/>
      <c r="I5" s="236"/>
    </row>
    <row r="6">
      <c r="B6" s="237"/>
    </row>
    <row r="7">
      <c r="B7" s="237"/>
    </row>
    <row r="8">
      <c r="B8" s="2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H3:H4"/>
    <mergeCell ref="I3:I4"/>
    <mergeCell ref="J3:J4"/>
    <mergeCell ref="K3:K4"/>
    <mergeCell ref="L3:L4"/>
    <mergeCell ref="M3:M4"/>
    <mergeCell ref="N3:N4"/>
    <mergeCell ref="O3:O4"/>
    <mergeCell ref="E2:O2"/>
    <mergeCell ref="B3:B4"/>
    <mergeCell ref="C3:C4"/>
    <mergeCell ref="D3:D4"/>
    <mergeCell ref="E3:E4"/>
    <mergeCell ref="F3:F4"/>
    <mergeCell ref="G3:G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